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Документы\ОТЧЕТ СОЦПОДДЕРЖКА\"/>
    </mc:Choice>
  </mc:AlternateContent>
  <bookViews>
    <workbookView xWindow="-15" yWindow="-15" windowWidth="12120" windowHeight="10095"/>
  </bookViews>
  <sheets>
    <sheet name="Форма 1 расходы " sheetId="16" r:id="rId1"/>
    <sheet name="Форма 2 источники" sheetId="3" r:id="rId2"/>
    <sheet name="Форма 3 мероприятия" sheetId="18" r:id="rId3"/>
    <sheet name="Форма 4  госзадание" sheetId="15" r:id="rId4"/>
    <sheet name=" Форма 5 целевые показ (2)" sheetId="21" r:id="rId5"/>
    <sheet name="форма 6" sheetId="6" r:id="rId6"/>
    <sheet name="РАСЧЕТ" sheetId="20" r:id="rId7"/>
  </sheets>
  <definedNames>
    <definedName name="_GoBack" localSheetId="0">'Форма 1 расходы '!#REF!</definedName>
    <definedName name="_GoBack" localSheetId="2">'Форма 3 мероприятия'!#REF!</definedName>
    <definedName name="_xlnm._FilterDatabase" localSheetId="4" hidden="1">' Форма 5 целевые показ (2)'!$A$10:$Q$39</definedName>
    <definedName name="_xlnm._FilterDatabase" localSheetId="0" hidden="1">'Форма 1 расходы '!$A$9:$N$179</definedName>
    <definedName name="_xlnm._FilterDatabase" localSheetId="1" hidden="1">'Форма 2 источники'!$A$10:$F$55</definedName>
    <definedName name="_xlnm._FilterDatabase" localSheetId="2" hidden="1">'Форма 3 мероприятия'!$A$7:$R$137</definedName>
    <definedName name="_xlnm.Print_Titles" localSheetId="0">'Форма 1 расходы '!$8:$9</definedName>
    <definedName name="_xlnm.Print_Titles" localSheetId="1">'Форма 2 источники'!$9:$10</definedName>
    <definedName name="_xlnm.Print_Titles" localSheetId="2">'Форма 3 мероприятия'!$6:$7</definedName>
    <definedName name="_xlnm.Print_Titles" localSheetId="3">'Форма 4  госзадание'!$12:$13</definedName>
    <definedName name="_xlnm.Print_Area" localSheetId="4">' Форма 5 целевые показ (2)'!$A$1:$L$41</definedName>
    <definedName name="_xlnm.Print_Area" localSheetId="6">РАСЧЕТ!$B$1:$L$52</definedName>
    <definedName name="_xlnm.Print_Area" localSheetId="0">'Форма 1 расходы '!$A$1:$N$176</definedName>
    <definedName name="_xlnm.Print_Area" localSheetId="1">'Форма 2 источники'!$A$1:$G$57</definedName>
    <definedName name="_xlnm.Print_Area" localSheetId="2">'Форма 3 мероприятия'!$A$1:$L$139</definedName>
    <definedName name="_xlnm.Print_Area" localSheetId="3">'Форма 4  госзадание'!$A$1:$M$39</definedName>
    <definedName name="_xlnm.Print_Area" localSheetId="5">'форма 6'!$A$1:$E$9</definedName>
  </definedNames>
  <calcPr calcId="152511" fullPrecision="0"/>
</workbook>
</file>

<file path=xl/calcChain.xml><?xml version="1.0" encoding="utf-8"?>
<calcChain xmlns="http://schemas.openxmlformats.org/spreadsheetml/2006/main">
  <c r="N172" i="16" l="1"/>
  <c r="F31" i="3" l="1"/>
  <c r="E31" i="3"/>
  <c r="F22" i="3"/>
  <c r="E22" i="3"/>
  <c r="F23" i="3"/>
  <c r="E23" i="3"/>
  <c r="N41" i="16"/>
  <c r="M14" i="16"/>
  <c r="M12" i="16"/>
  <c r="M164" i="16"/>
  <c r="M152" i="16"/>
  <c r="L57" i="16"/>
  <c r="L84" i="16"/>
  <c r="L56" i="16" s="1"/>
  <c r="L154" i="16" l="1"/>
  <c r="L164" i="16"/>
  <c r="L159" i="16"/>
  <c r="L136" i="16"/>
  <c r="M84" i="16"/>
  <c r="M81" i="16" s="1"/>
  <c r="M82" i="16"/>
  <c r="L82" i="16"/>
  <c r="N91" i="16"/>
  <c r="M64" i="16"/>
  <c r="M57" i="16"/>
  <c r="L81" i="16" l="1"/>
  <c r="M169" i="16" l="1"/>
  <c r="L169" i="16"/>
  <c r="M95" i="16"/>
  <c r="L95" i="16"/>
  <c r="N62" i="16"/>
  <c r="L38" i="16"/>
  <c r="L20" i="16" s="1"/>
  <c r="M38" i="16"/>
  <c r="M20" i="16" s="1"/>
  <c r="N40" i="16" l="1"/>
  <c r="L22" i="15" l="1"/>
  <c r="K22" i="15"/>
  <c r="M36" i="15"/>
  <c r="M35" i="15" l="1"/>
  <c r="M34" i="15"/>
  <c r="M33" i="15"/>
  <c r="M32" i="15"/>
  <c r="M31" i="15"/>
  <c r="M30" i="15"/>
  <c r="M29" i="15"/>
  <c r="M28" i="15"/>
  <c r="M27" i="15"/>
  <c r="M26" i="15"/>
  <c r="M25" i="15"/>
  <c r="M24" i="15"/>
  <c r="M20" i="15"/>
  <c r="M19" i="15"/>
  <c r="M18" i="15"/>
  <c r="M17" i="15"/>
  <c r="M16" i="15"/>
  <c r="G40" i="3"/>
  <c r="G24" i="3"/>
  <c r="F15" i="3"/>
  <c r="E15" i="3"/>
  <c r="G33" i="3" l="1"/>
  <c r="M56" i="16" l="1"/>
  <c r="M17" i="16" s="1"/>
  <c r="L12" i="16" l="1"/>
  <c r="M18" i="16"/>
  <c r="L18" i="16"/>
  <c r="N129" i="16"/>
  <c r="N176" i="16"/>
  <c r="N175" i="16"/>
  <c r="N174" i="16"/>
  <c r="N173" i="16"/>
  <c r="N170" i="16"/>
  <c r="N169" i="16"/>
  <c r="N167" i="16"/>
  <c r="N166" i="16"/>
  <c r="N165" i="16"/>
  <c r="N162" i="16"/>
  <c r="N161" i="16"/>
  <c r="N160" i="16"/>
  <c r="N157" i="16"/>
  <c r="N156" i="16"/>
  <c r="N155" i="16"/>
  <c r="N149" i="16"/>
  <c r="N148" i="16"/>
  <c r="N147" i="16"/>
  <c r="N146" i="16"/>
  <c r="N145" i="16"/>
  <c r="N144" i="16"/>
  <c r="N143" i="16"/>
  <c r="N142" i="16"/>
  <c r="N141" i="16"/>
  <c r="N140" i="16"/>
  <c r="N139" i="16"/>
  <c r="N138" i="16"/>
  <c r="N137" i="16"/>
  <c r="N135" i="16"/>
  <c r="N133" i="16"/>
  <c r="N132" i="16"/>
  <c r="N128" i="16"/>
  <c r="N127" i="16"/>
  <c r="N126" i="16"/>
  <c r="N125" i="16"/>
  <c r="N124" i="16"/>
  <c r="N123" i="16"/>
  <c r="N120" i="16"/>
  <c r="N115" i="16"/>
  <c r="N112" i="16"/>
  <c r="N111" i="16"/>
  <c r="N110" i="16"/>
  <c r="N109" i="16"/>
  <c r="N108" i="16"/>
  <c r="N106" i="16"/>
  <c r="N105" i="16"/>
  <c r="N103" i="16"/>
  <c r="N102" i="16"/>
  <c r="N101" i="16"/>
  <c r="N100" i="16"/>
  <c r="N94" i="16"/>
  <c r="N93" i="16"/>
  <c r="N92" i="16"/>
  <c r="N90" i="16"/>
  <c r="N89" i="16"/>
  <c r="N88" i="16"/>
  <c r="N87" i="16"/>
  <c r="N86" i="16"/>
  <c r="N85" i="16"/>
  <c r="N84" i="16"/>
  <c r="N83" i="16"/>
  <c r="N80" i="16"/>
  <c r="N79" i="16"/>
  <c r="N78" i="16"/>
  <c r="N76" i="16"/>
  <c r="N74" i="16"/>
  <c r="N71" i="16"/>
  <c r="N70" i="16"/>
  <c r="N68" i="16"/>
  <c r="N66" i="16"/>
  <c r="N65" i="16"/>
  <c r="N63" i="16"/>
  <c r="N61" i="16"/>
  <c r="N60" i="16"/>
  <c r="N59" i="16"/>
  <c r="N58" i="16"/>
  <c r="N56" i="16"/>
  <c r="N48" i="16"/>
  <c r="N47" i="16"/>
  <c r="N45" i="16"/>
  <c r="N42" i="16"/>
  <c r="N39" i="16"/>
  <c r="N38" i="16"/>
  <c r="N37" i="16"/>
  <c r="N36" i="16"/>
  <c r="N35" i="16"/>
  <c r="N34" i="16"/>
  <c r="N33" i="16"/>
  <c r="N32" i="16"/>
  <c r="N31" i="16"/>
  <c r="N30" i="16"/>
  <c r="N29" i="16"/>
  <c r="N28" i="16"/>
  <c r="N27" i="16"/>
  <c r="N26" i="16"/>
  <c r="N25" i="16"/>
  <c r="N24" i="16"/>
  <c r="N23" i="16"/>
  <c r="N22" i="16"/>
  <c r="N21" i="16"/>
  <c r="N18" i="16" l="1"/>
  <c r="M104" i="16"/>
  <c r="M122" i="16"/>
  <c r="L122" i="16"/>
  <c r="M168" i="16"/>
  <c r="N122" i="16" l="1"/>
  <c r="N136" i="16"/>
  <c r="N57" i="16"/>
  <c r="N20" i="16"/>
  <c r="F14" i="3" l="1"/>
  <c r="E14" i="3"/>
  <c r="G15" i="3" l="1"/>
  <c r="M55" i="16"/>
  <c r="M16" i="16" s="1"/>
  <c r="L55" i="16"/>
  <c r="L16" i="16" l="1"/>
  <c r="N16" i="16" s="1"/>
  <c r="N55" i="16"/>
  <c r="N82" i="16"/>
  <c r="L14" i="16" l="1"/>
  <c r="M121" i="16"/>
  <c r="L121" i="16"/>
  <c r="L54" i="16"/>
  <c r="M54" i="16"/>
  <c r="M15" i="16" s="1"/>
  <c r="L53" i="16"/>
  <c r="M53" i="16"/>
  <c r="L52" i="16"/>
  <c r="M52" i="16"/>
  <c r="M13" i="16" s="1"/>
  <c r="N121" i="16" l="1"/>
  <c r="L15" i="16"/>
  <c r="N54" i="16"/>
  <c r="L13" i="16"/>
  <c r="N52" i="16"/>
  <c r="N14" i="16"/>
  <c r="N53" i="16"/>
  <c r="N81" i="16"/>
  <c r="N164" i="16"/>
  <c r="L171" i="16"/>
  <c r="L151" i="16" s="1"/>
  <c r="M159" i="16"/>
  <c r="M154" i="16"/>
  <c r="M153" i="16" s="1"/>
  <c r="L168" i="16"/>
  <c r="N168" i="16" s="1"/>
  <c r="N159" i="16" l="1"/>
  <c r="N154" i="16"/>
  <c r="N15" i="16"/>
  <c r="N13" i="16"/>
  <c r="M158" i="16"/>
  <c r="M163" i="16"/>
  <c r="L153" i="16"/>
  <c r="N153" i="16" l="1"/>
  <c r="L152" i="16"/>
  <c r="L150" i="16" s="1"/>
  <c r="E48" i="3" s="1"/>
  <c r="L163" i="16"/>
  <c r="N163" i="16" s="1"/>
  <c r="N152" i="16" l="1"/>
  <c r="L113" i="16"/>
  <c r="L51" i="16" s="1"/>
  <c r="N114" i="16"/>
  <c r="L17" i="16"/>
  <c r="M113" i="16"/>
  <c r="M51" i="16" s="1"/>
  <c r="M171" i="16"/>
  <c r="M134" i="16"/>
  <c r="L134" i="16"/>
  <c r="M131" i="16"/>
  <c r="L131" i="16"/>
  <c r="M119" i="16"/>
  <c r="L119" i="16"/>
  <c r="M107" i="16"/>
  <c r="L107" i="16"/>
  <c r="L104" i="16"/>
  <c r="M77" i="16"/>
  <c r="M50" i="16" s="1"/>
  <c r="M49" i="16" s="1"/>
  <c r="F30" i="3" s="1"/>
  <c r="L77" i="16"/>
  <c r="M73" i="16"/>
  <c r="L73" i="16"/>
  <c r="L72" i="16" s="1"/>
  <c r="M69" i="16"/>
  <c r="L69" i="16"/>
  <c r="N69" i="16" s="1"/>
  <c r="M67" i="16"/>
  <c r="L67" i="16"/>
  <c r="L64" i="16"/>
  <c r="M46" i="16"/>
  <c r="L46" i="16"/>
  <c r="M44" i="16"/>
  <c r="M19" i="16" s="1"/>
  <c r="F21" i="3" s="1"/>
  <c r="F20" i="3" s="1"/>
  <c r="L44" i="16"/>
  <c r="L19" i="16" s="1"/>
  <c r="E21" i="3" s="1"/>
  <c r="E20" i="3" s="1"/>
  <c r="L117" i="16" l="1"/>
  <c r="L50" i="16"/>
  <c r="N171" i="16"/>
  <c r="M151" i="16"/>
  <c r="M150" i="16" s="1"/>
  <c r="F48" i="3" s="1"/>
  <c r="L11" i="16"/>
  <c r="L49" i="16"/>
  <c r="E30" i="3" s="1"/>
  <c r="N12" i="16"/>
  <c r="N51" i="16"/>
  <c r="N67" i="16"/>
  <c r="N77" i="16"/>
  <c r="N107" i="16"/>
  <c r="N64" i="16"/>
  <c r="N44" i="16"/>
  <c r="N46" i="16"/>
  <c r="N73" i="16"/>
  <c r="N134" i="16"/>
  <c r="M117" i="16"/>
  <c r="L130" i="16"/>
  <c r="N131" i="16"/>
  <c r="N119" i="16"/>
  <c r="N17" i="16"/>
  <c r="N113" i="16"/>
  <c r="N104" i="16"/>
  <c r="M72" i="16"/>
  <c r="N72" i="16" s="1"/>
  <c r="M130" i="16"/>
  <c r="L158" i="16"/>
  <c r="N158" i="16" s="1"/>
  <c r="M116" i="16" l="1"/>
  <c r="F39" i="3" s="1"/>
  <c r="F38" i="3" s="1"/>
  <c r="M11" i="16"/>
  <c r="M10" i="16" s="1"/>
  <c r="P10" i="16" s="1"/>
  <c r="N117" i="16"/>
  <c r="N130" i="16"/>
  <c r="L116" i="16"/>
  <c r="E39" i="3" s="1"/>
  <c r="E38" i="3" s="1"/>
  <c r="N151" i="16"/>
  <c r="N19" i="16"/>
  <c r="N96" i="16"/>
  <c r="N50" i="16"/>
  <c r="N150" i="16"/>
  <c r="N95" i="16"/>
  <c r="L10" i="16"/>
  <c r="N116" i="16" l="1"/>
  <c r="N49" i="16"/>
  <c r="N11" i="16" l="1"/>
  <c r="N10" i="16"/>
  <c r="J22" i="15"/>
  <c r="M22" i="15" l="1"/>
  <c r="K15" i="15"/>
  <c r="L15" i="15"/>
  <c r="J15" i="15"/>
  <c r="M15" i="15" l="1"/>
  <c r="F13" i="3"/>
  <c r="E13" i="3" l="1"/>
  <c r="G21" i="3"/>
  <c r="G22" i="3"/>
  <c r="G23" i="3"/>
  <c r="E29" i="3"/>
  <c r="F29" i="3"/>
  <c r="G30" i="3"/>
  <c r="G31" i="3"/>
  <c r="G32" i="3"/>
  <c r="G39" i="3"/>
  <c r="E47" i="3"/>
  <c r="F47" i="3"/>
  <c r="G48" i="3"/>
  <c r="G47" i="3" l="1"/>
  <c r="G38" i="3"/>
  <c r="E12" i="3"/>
  <c r="E11" i="3" s="1"/>
  <c r="G14" i="3"/>
  <c r="G13" i="3"/>
  <c r="G29" i="3"/>
  <c r="G20" i="3" l="1"/>
  <c r="F12" i="3"/>
  <c r="F11" i="3" l="1"/>
  <c r="G11" i="3" s="1"/>
  <c r="G12" i="3"/>
</calcChain>
</file>

<file path=xl/sharedStrings.xml><?xml version="1.0" encoding="utf-8"?>
<sst xmlns="http://schemas.openxmlformats.org/spreadsheetml/2006/main" count="2326" uniqueCount="759">
  <si>
    <t>Код аналитической программной классификации</t>
  </si>
  <si>
    <t>Код бюджетной классификации</t>
  </si>
  <si>
    <t>ГП</t>
  </si>
  <si>
    <t>Пп</t>
  </si>
  <si>
    <t>ОМ</t>
  </si>
  <si>
    <t>М</t>
  </si>
  <si>
    <t>ГРБС</t>
  </si>
  <si>
    <t>Рз</t>
  </si>
  <si>
    <t>Пр</t>
  </si>
  <si>
    <t>ЦС</t>
  </si>
  <si>
    <t>ВР</t>
  </si>
  <si>
    <t>Социальная поддержка граждан</t>
  </si>
  <si>
    <t>30</t>
  </si>
  <si>
    <t>1</t>
  </si>
  <si>
    <t xml:space="preserve">Развитие мер социальной поддержки отдельных категорий граждан </t>
  </si>
  <si>
    <t>Всего</t>
  </si>
  <si>
    <t>02</t>
  </si>
  <si>
    <t>3010000000</t>
  </si>
  <si>
    <t>01</t>
  </si>
  <si>
    <t>Предоставление мер социальной поддержки, оказание государственной социальной помощи, выплата социальных пособий и компенсаций отдельным категориям граждан</t>
  </si>
  <si>
    <t>Обеспечение мер социальной поддержки ветеранов труда (ежемесячная денежная выплата)</t>
  </si>
  <si>
    <t>03</t>
  </si>
  <si>
    <t xml:space="preserve">3010105530
</t>
  </si>
  <si>
    <t>Обеспечение мер социальной поддержки тружеников тыла</t>
  </si>
  <si>
    <t>3010103730</t>
  </si>
  <si>
    <t>Обеспечение мер социальной поддержки реабилитированных лиц и лиц, признанных пострадавшими от политических репрессий (ежемесячная денежная выплата)</t>
  </si>
  <si>
    <t>3010105540</t>
  </si>
  <si>
    <t>313</t>
  </si>
  <si>
    <t>04</t>
  </si>
  <si>
    <t>Обеспечение мер социальной поддержки ветеранов труда (ежемесячная денежная компенсация расходов на оплату жилого помещения и коммунальных услуг)</t>
  </si>
  <si>
    <t>3010103720</t>
  </si>
  <si>
    <t>05</t>
  </si>
  <si>
    <t>Обеспечение мер социальной поддержки реабилитированных лиц и лиц, признанных пострадавшими от политических репрессий (ежемесячная денежная компенсация расходов на оплату жилого помещения и коммунальных услуг)</t>
  </si>
  <si>
    <t>3010103740</t>
  </si>
  <si>
    <t>06</t>
  </si>
  <si>
    <t>Оплата жилищно-коммунальных услуг отдельным категориям граждан</t>
  </si>
  <si>
    <t xml:space="preserve">3010152500
</t>
  </si>
  <si>
    <t>07</t>
  </si>
  <si>
    <t>Обеспечение мер социальной поддержки для лиц, награжденных знаком «Почетный донор СССР», «Почетный донор России»</t>
  </si>
  <si>
    <t xml:space="preserve">3010152200 
</t>
  </si>
  <si>
    <t>08</t>
  </si>
  <si>
    <t>Оказание материальной помощи малоимущим семьям,  малоимущим одиноко проживающим гражданам, а также иным гражданам, находящимся в трудной жизненной ситуации</t>
  </si>
  <si>
    <t>3010103560</t>
  </si>
  <si>
    <t>09</t>
  </si>
  <si>
    <t xml:space="preserve">3010103570
</t>
  </si>
  <si>
    <t>10</t>
  </si>
  <si>
    <t>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t>
  </si>
  <si>
    <t>3010103530</t>
  </si>
  <si>
    <t>11</t>
  </si>
  <si>
    <t>На реализацию льгот гражданам, имеющим звание «Почетный гражданин Удмуртской Республики»</t>
  </si>
  <si>
    <t>3010103580</t>
  </si>
  <si>
    <t>12</t>
  </si>
  <si>
    <t>На реализацию Закона Удмуртской Республики от 14 июня 2007 года № 30-РЗ «О ежегодной денежной выплате инвалидам боевых действий, проходившим военную службу по призыву»</t>
  </si>
  <si>
    <t>3010103610</t>
  </si>
  <si>
    <t>13</t>
  </si>
  <si>
    <t>Доплаты к пенсиям государственных служащих субъектов Российской Федерации и муниципальных служащих</t>
  </si>
  <si>
    <t>3010103430</t>
  </si>
  <si>
    <t>15</t>
  </si>
  <si>
    <t xml:space="preserve">Осуществление ежемесячной денежной выплаты отдельным категориям граждан </t>
  </si>
  <si>
    <t>3010107220</t>
  </si>
  <si>
    <t>16</t>
  </si>
  <si>
    <t>3010107230</t>
  </si>
  <si>
    <t>18</t>
  </si>
  <si>
    <t>Государственные единовременные пособия и ежемесячные денежные компенсации гражданам при возникновении поствакцинальных осложнений</t>
  </si>
  <si>
    <t>3010152400</t>
  </si>
  <si>
    <t>19</t>
  </si>
  <si>
    <t xml:space="preserve">Выплаты инвалидам компенсаций страховых премий по договорам обязательного страхования гражданской ответственности владельцев транспортных средств                                  </t>
  </si>
  <si>
    <t>3010152800</t>
  </si>
  <si>
    <t>20</t>
  </si>
  <si>
    <t>843</t>
  </si>
  <si>
    <t xml:space="preserve">Обеспечение техническими средствами реабилитации отдельных категорий граждан в части полномочий Удмуртской Республики </t>
  </si>
  <si>
    <t>3010300000</t>
  </si>
  <si>
    <t>3010600000</t>
  </si>
  <si>
    <t>3010608090</t>
  </si>
  <si>
    <t>2</t>
  </si>
  <si>
    <t>3020100000</t>
  </si>
  <si>
    <t>3020103710</t>
  </si>
  <si>
    <t>3020103590</t>
  </si>
  <si>
    <t xml:space="preserve">Единовременное пособие беременной жене военнослужащего, проходящего военную службу по призыву, а также ежемесячное пособие на ребенка служащего, проходящего военную службу по призыву                    
</t>
  </si>
  <si>
    <t>Оказание единовременной материальной помощи семьям, направляющим детей-инвалидов на продолжительное лечение или операцию за пределы Удмуртской Республики</t>
  </si>
  <si>
    <t>3020103540</t>
  </si>
  <si>
    <t>321</t>
  </si>
  <si>
    <t>Денежное вознаграждение награжденным знаком отличия «Материнская слава» и «Родительская слава»</t>
  </si>
  <si>
    <t>3020200000</t>
  </si>
  <si>
    <t>3020203600</t>
  </si>
  <si>
    <t>Единовременное денежное вознаграждение  для награжденных знаком отличия «Родительская слава»</t>
  </si>
  <si>
    <t>3020205710</t>
  </si>
  <si>
    <t>Обеспечение текущей деятельности автономного учреждения Удмуртской Республики «Загородный оздоровительный комплекс «Лесная сказка»</t>
  </si>
  <si>
    <t>3020300000</t>
  </si>
  <si>
    <t>3020306770</t>
  </si>
  <si>
    <t xml:space="preserve">Осуществление мер по профилактике безнадзорности и правонарушений несовершеннолетних                                  </t>
  </si>
  <si>
    <t>3020400000</t>
  </si>
  <si>
    <t xml:space="preserve">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t>
  </si>
  <si>
    <t>3020459400</t>
  </si>
  <si>
    <t>Выполнение мероприятий по укреплению и развитию института семьи</t>
  </si>
  <si>
    <t xml:space="preserve">3020600000
</t>
  </si>
  <si>
    <t>3020605050</t>
  </si>
  <si>
    <t>Реализация мер по стабилизации демографической ситуации в Удмуртской Республике</t>
  </si>
  <si>
    <t>Система мер  социальной поддержки детей-сирот и детей, оставшихся без попечения родителей</t>
  </si>
  <si>
    <t>3020700000</t>
  </si>
  <si>
    <t>3</t>
  </si>
  <si>
    <t>Меры социальной поддержки работникам государственных учреждений Удмуртской Республики</t>
  </si>
  <si>
    <t>3030500000</t>
  </si>
  <si>
    <t>Денежная компенсация расходов по оплате жилых помещений и коммунальных услуг (отопление, освещение) работникам государственных учреждений Удмуртской Республики, проживающим и работающим в сельских населенных пунктах, рабочих поселках и поселках городского типа</t>
  </si>
  <si>
    <t>3030503820</t>
  </si>
  <si>
    <t>Укрепление материально - технической базы Минсоцполитики УР, его территориальных органов и подведомственных ему организаций</t>
  </si>
  <si>
    <t>3030600000</t>
  </si>
  <si>
    <t>Расходы по подготовке Минсоцполитики УР, его территориальных органов и подведомственных ему организаций к отопительному сезону</t>
  </si>
  <si>
    <t>3030605800</t>
  </si>
  <si>
    <t xml:space="preserve">Мероприятия, направленные на улучшение положения и качества жизни пожилых людей </t>
  </si>
  <si>
    <t>3030704900</t>
  </si>
  <si>
    <t>244
323
612
622</t>
  </si>
  <si>
    <t>3030900000</t>
  </si>
  <si>
    <t>Реализация мероприятий по обеспечению пожарной безопасности Минсоцполитики УР, его территориальных органов и подведомственных ему организаций</t>
  </si>
  <si>
    <t>3030905110</t>
  </si>
  <si>
    <t xml:space="preserve">Развитие системы социального обслуживания граждан с применением механизмов государственно - частного партнерства </t>
  </si>
  <si>
    <t>3031100000</t>
  </si>
  <si>
    <t xml:space="preserve">Выплата компенсации поставщикам социальных услуг на территории Удмуртской Республики </t>
  </si>
  <si>
    <t>3031107390</t>
  </si>
  <si>
    <t>4</t>
  </si>
  <si>
    <t>Расходы по организации предоставления государственных услуг Минсоцполитики УР и его территориальными органами</t>
  </si>
  <si>
    <t>3040100000</t>
  </si>
  <si>
    <t>Расходы на организацию предоставления государственных услуг Минсоцполитики УР и его территориальными органами</t>
  </si>
  <si>
    <t>3040104060</t>
  </si>
  <si>
    <t>Обеспечение текущей деятельности, руководство и управление в сфере установленных функций центрального аппарата Минсоцполитики УР</t>
  </si>
  <si>
    <t>3040200000</t>
  </si>
  <si>
    <t>Центральный аппарат</t>
  </si>
  <si>
    <t>3040200030</t>
  </si>
  <si>
    <t>3040300000</t>
  </si>
  <si>
    <t>Территориальные органы</t>
  </si>
  <si>
    <t>3040300070</t>
  </si>
  <si>
    <t>Уплата налога на имущество организаций и земельного налога</t>
  </si>
  <si>
    <t>Уплата земельного налога</t>
  </si>
  <si>
    <t xml:space="preserve">Обеспечение государственных полномочий, переданных органам местного самоуправления, в части  организации и осуществления деятельности по социальной поддержке отдельных категорий граждан </t>
  </si>
  <si>
    <t>3040500000</t>
  </si>
  <si>
    <t>3040507560</t>
  </si>
  <si>
    <t>Создание и организация деятельности комиссий по делам несовершеннолетних и защите их прав</t>
  </si>
  <si>
    <t>Субсидии социально ориентированным некоммерческим организациям и иным некоммерческим организациям</t>
  </si>
  <si>
    <t>Наименование подпрограммы/ основного мероприятия/ мероприятия</t>
  </si>
  <si>
    <t>Организация учета (регистрации) многодетных семей</t>
  </si>
  <si>
    <t>Организация опроса на официальном сайте Минсоцполитики УР по уровню удовлетворенности качеством предоставления государственных услуг</t>
  </si>
  <si>
    <t>Реализация демографической и семейной политики, совершенствование социальной поддержки семей с детьми</t>
  </si>
  <si>
    <t xml:space="preserve">Пособие на ребенка </t>
  </si>
  <si>
    <t>Пособие по беременности и родам безработным женщинам</t>
  </si>
  <si>
    <t>Обеспечение текущей деятельности организаций в сфере социальной защиты населения</t>
  </si>
  <si>
    <t>Разработка административных регламентов, предусматривающих время ожидания в очереди при обращении заявителя в Минсоцполитики УР для получения государственных услуг не более 15 минут</t>
  </si>
  <si>
    <t>Выплата пенсии по старости в соответствии с Законами Удмуртской Республики «О пожарной безопасности в Удмуртской Республике» и «Об аварийно-спасательных службах и формированиях в Удмуртской Республике и гарантиях спасателям»</t>
  </si>
  <si>
    <t>3030608640</t>
  </si>
  <si>
    <t>Р1</t>
  </si>
  <si>
    <t>Р3</t>
  </si>
  <si>
    <t>302P100000</t>
  </si>
  <si>
    <t>3010604160</t>
  </si>
  <si>
    <t>Удмуртская  республиканская общественная организация Всероссийской общественной организации ветеранов (пенсионеров) войны, труда, Вооруженных Сил и правоохранительных органов</t>
  </si>
  <si>
    <t>302Р300000</t>
  </si>
  <si>
    <t>Создание условий для реализации государственной программы</t>
  </si>
  <si>
    <t>Денежные средства на личные расходы детям-сиротам и детям, оставшимся без попечения родителей</t>
  </si>
  <si>
    <t>00</t>
  </si>
  <si>
    <t>302000000</t>
  </si>
  <si>
    <t>3030000000</t>
  </si>
  <si>
    <t>Федеральный проект «Старшее поколение»</t>
  </si>
  <si>
    <t>Федеральный проект «Финансовая поддержка семей при рождении детей»</t>
  </si>
  <si>
    <t>30101R4620 3010105870</t>
  </si>
  <si>
    <t xml:space="preserve">Модернизация и развитие социального обслуживания населения </t>
  </si>
  <si>
    <t xml:space="preserve">Реализация мероприятий в рамках регионального проекта  «Разработка и реализация программы системной поддержки и повышения качества жизни граждан старшего поколения «Старшее поколение» национального проекта  «Демография»
</t>
  </si>
  <si>
    <t xml:space="preserve">Предоставление государственной социальной помощи </t>
  </si>
  <si>
    <t xml:space="preserve">Обеспечение протезно-ортопедическими изделиями и проведение послегарантийного ремонта протезно-ортопедических изделий для отдельных категорий граждан, проживающих в Удмуртской Республике </t>
  </si>
  <si>
    <t>3010303550</t>
  </si>
  <si>
    <t>Министерство социальной политики и труда Удмуртской Республики</t>
  </si>
  <si>
    <t xml:space="preserve">       Удмуртской Республики на реализацию государственной программы</t>
  </si>
  <si>
    <t>Кассовые расходы, в %</t>
  </si>
  <si>
    <t>сводная бюджетная роспись, план на 1 января отчетного года</t>
  </si>
  <si>
    <t>сводная бюджетная роспись на отчетную дату</t>
  </si>
  <si>
    <t>кассовое исполнение на отчетную дату</t>
  </si>
  <si>
    <t>_____________</t>
  </si>
  <si>
    <t>Иные источники</t>
  </si>
  <si>
    <t>Бюджеты муниципальных образований в Удмуртской Республике</t>
  </si>
  <si>
    <t>Территориальный фонд обязательного медицинского страхования Удмуртской Республики</t>
  </si>
  <si>
    <t>Субсидии и субвенции из федерального бюджета, планируемые к получению</t>
  </si>
  <si>
    <t>иные межбюджетные трансферты из федерального бюджета</t>
  </si>
  <si>
    <t>субвенции из федерального бюджета</t>
  </si>
  <si>
    <t>субсидии из федерального бюджета</t>
  </si>
  <si>
    <t>Бюджет Удмуртской Республики</t>
  </si>
  <si>
    <t xml:space="preserve">«Создание условий для реализации государственной программы» </t>
  </si>
  <si>
    <t>Бюджет Удмуртской Республики, в том числе:</t>
  </si>
  <si>
    <t>«Модернизация и развитие социального обслуживания населения»</t>
  </si>
  <si>
    <t xml:space="preserve">«Реализация демографической и семейной политики, совершенствование социальной поддержки семей с детьми» </t>
  </si>
  <si>
    <t xml:space="preserve">«Развитие мер социальной поддержки отдельных категорий граждан» </t>
  </si>
  <si>
    <t xml:space="preserve">«Социальная поддержка граждан» </t>
  </si>
  <si>
    <t>Фактические расходы на отчетную дату</t>
  </si>
  <si>
    <t>Показатель применения меры</t>
  </si>
  <si>
    <t>Отношение фактических расходов к оценке расходов, %</t>
  </si>
  <si>
    <t>Оценка расходов, тыс. рублей</t>
  </si>
  <si>
    <t>Источник финансирования</t>
  </si>
  <si>
    <t>Наименование государственной программы, подпрограммы</t>
  </si>
  <si>
    <r>
      <t>Ответственный исполнитель</t>
    </r>
    <r>
      <rPr>
        <b/>
        <u/>
        <sz val="10"/>
        <color theme="1"/>
        <rFont val="Times New Roman"/>
        <family val="1"/>
        <charset val="204"/>
      </rPr>
      <t xml:space="preserve">   Министерство социальной политики и труда Удмуртской Республики </t>
    </r>
  </si>
  <si>
    <t xml:space="preserve">                                 </t>
  </si>
  <si>
    <r>
      <t xml:space="preserve">Наименование государственной программы  </t>
    </r>
    <r>
      <rPr>
        <b/>
        <u/>
        <sz val="10"/>
        <color theme="1"/>
        <rFont val="Times New Roman"/>
        <family val="1"/>
        <charset val="204"/>
      </rPr>
      <t xml:space="preserve"> «Социальная поддержка граждан»</t>
    </r>
  </si>
  <si>
    <t xml:space="preserve"> Отчет о расходах на реализацию государственной программы</t>
  </si>
  <si>
    <t>Отчет о выполнении сводных показателей государственных заданий</t>
  </si>
  <si>
    <t xml:space="preserve">          по государственной программе</t>
  </si>
  <si>
    <t>Наименование государственной услуги (работы)</t>
  </si>
  <si>
    <t>Наименование показателя, характеризующего объем государственной услуги (работы)</t>
  </si>
  <si>
    <t>Расходы бюджета Удмуртской Республики на оказание государственной услуги (выполнение работы), тыс. рублей</t>
  </si>
  <si>
    <t>план</t>
  </si>
  <si>
    <t>факт</t>
  </si>
  <si>
    <t>Численность семей, получивших социальные услуги</t>
  </si>
  <si>
    <t>Единица</t>
  </si>
  <si>
    <t>человек</t>
  </si>
  <si>
    <t>Организация мероприятий, направленных на профилактику асоциального и деструктивного поведения подростков и молодежи, поддержка детей и молодежи, находящейся в социально-опасном положении</t>
  </si>
  <si>
    <t xml:space="preserve">Количество мероприятий </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</si>
  <si>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</si>
  <si>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Численность граждан, получивших социальные услуги</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</si>
  <si>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</si>
  <si>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t>
  </si>
  <si>
    <t xml:space="preserve">      Отчет о достигнутых значениях целевых показателей (индикаторов)</t>
  </si>
  <si>
    <r>
      <t xml:space="preserve">    Наименование государственной программы  </t>
    </r>
    <r>
      <rPr>
        <b/>
        <u/>
        <sz val="11"/>
        <color theme="1"/>
        <rFont val="Times New Roman"/>
        <family val="1"/>
        <charset val="204"/>
      </rPr>
      <t>«Социальная поддержка граждан»</t>
    </r>
  </si>
  <si>
    <t>№ п/п</t>
  </si>
  <si>
    <t>Наименование целевого показателя (индикатора)</t>
  </si>
  <si>
    <t>Единица измерения</t>
  </si>
  <si>
    <t>Значения целевых показателей (индикаторов)</t>
  </si>
  <si>
    <t>Выполнение, % (п.п)</t>
  </si>
  <si>
    <t>Обоснование отклонений значений целевого показателя (индикатора) на конец отчетного периода</t>
  </si>
  <si>
    <t>2011 год</t>
  </si>
  <si>
    <t>2012 год</t>
  </si>
  <si>
    <t>план на текущий год</t>
  </si>
  <si>
    <t>значение на конец отчетного года</t>
  </si>
  <si>
    <t>отчет</t>
  </si>
  <si>
    <t xml:space="preserve">Государственная программа «Социальная поддержка граждан»  </t>
  </si>
  <si>
    <t>0</t>
  </si>
  <si>
    <t>Доля граждан,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 социального обслуживания населения</t>
  </si>
  <si>
    <t>%</t>
  </si>
  <si>
    <t xml:space="preserve">Подпрограмма 1 «Развитие мер социальной поддержки отдельных категорий граждан» </t>
  </si>
  <si>
    <t>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t>
  </si>
  <si>
    <t xml:space="preserve">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t>
  </si>
  <si>
    <t xml:space="preserve">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t>
  </si>
  <si>
    <t xml:space="preserve">Подпрограмма 2  «Реализация демографической и семейной политики, совершенствование социальной поддержки семей с детьми» </t>
  </si>
  <si>
    <t>единиц</t>
  </si>
  <si>
    <t>Удельный вес детей, находящихся в социально опасном положении, в общей численности детского населения Удмуртской Республики</t>
  </si>
  <si>
    <t xml:space="preserve">Охват граждан старше трудоспособного возраста профилактическими осмотрами, включая диспансеризацию </t>
  </si>
  <si>
    <t>Доля лиц старше трудоспособного возраста, у которых выявлены заболевания и патологические состояния, находящихся под диспансерным наблюдением</t>
  </si>
  <si>
    <t xml:space="preserve">Подпрограмма 3  «Модернизация и развитие социального обслуживания населения» </t>
  </si>
  <si>
    <t>Обеспеченность стационарными организациями социального обслуживания</t>
  </si>
  <si>
    <t>мест на 10 тыс. жителей</t>
  </si>
  <si>
    <t>Удельный вес детей-инвалидов, получивших социальные услуги в организациях социального обслуживания, в общей численности детей-инвалидов</t>
  </si>
  <si>
    <t>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t>
  </si>
  <si>
    <t>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t>
  </si>
  <si>
    <t>тыс. человек</t>
  </si>
  <si>
    <t>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t>
  </si>
  <si>
    <t xml:space="preserve">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t>
  </si>
  <si>
    <r>
      <t xml:space="preserve">Подпрограмма 4  </t>
    </r>
    <r>
      <rPr>
        <sz val="11"/>
        <rFont val="Times New Roman"/>
        <family val="1"/>
        <charset val="204"/>
      </rPr>
      <t>«</t>
    </r>
    <r>
      <rPr>
        <b/>
        <sz val="11"/>
        <rFont val="Times New Roman"/>
        <family val="1"/>
        <charset val="204"/>
      </rPr>
      <t xml:space="preserve">Создание условий для реализации государственной программы» </t>
    </r>
  </si>
  <si>
    <t>Удельный вес проведенных Министерством контрольных мероприятий (ревизий и проверок) использования ресурсного обеспечения государственной программы к числу запланированных</t>
  </si>
  <si>
    <t>Уровень выполнения значений целевых показателей (индикаторов) государственной программы</t>
  </si>
  <si>
    <t>не менее 90</t>
  </si>
  <si>
    <t>____________</t>
  </si>
  <si>
    <t xml:space="preserve">        Сведения о внесенных в государственную программу изменениях</t>
  </si>
  <si>
    <r>
      <t>Ответственный исполнитель</t>
    </r>
    <r>
      <rPr>
        <b/>
        <u/>
        <sz val="10"/>
        <color theme="1"/>
        <rFont val="Times New Roman"/>
        <family val="1"/>
        <charset val="204"/>
      </rPr>
      <t xml:space="preserve"> Министерство социальной политики и труда Удмуртской Республики </t>
    </r>
  </si>
  <si>
    <t>N п/п</t>
  </si>
  <si>
    <t>Вид нормативного правового акта</t>
  </si>
  <si>
    <t>Дата принятия</t>
  </si>
  <si>
    <t>Номер</t>
  </si>
  <si>
    <t>Суть изменений (краткое изложение)</t>
  </si>
  <si>
    <t>Форма 3</t>
  </si>
  <si>
    <t xml:space="preserve">     Отчет о выполнении основных мероприятий государственной программы</t>
  </si>
  <si>
    <t>Ответственный исполнитель                                                (ФИО, должность)</t>
  </si>
  <si>
    <t>Ожидаемый непосредственный результат, целевой показатель (индикатор)</t>
  </si>
  <si>
    <t>Достигнутый результат, целевой показатель (индикатор)</t>
  </si>
  <si>
    <t>Проблемы, возникшие в ходе реализации мероприятия</t>
  </si>
  <si>
    <t xml:space="preserve">Повышение участия некоммерческих общественных организаций в реализации социальной политики государства, развитие некоммерческого партнерства
</t>
  </si>
  <si>
    <t>Предоставление государственной социальной помощи в полном объеме</t>
  </si>
  <si>
    <t>Расходы на осуществление ежемесячной выплаты в связи с рождением (усыновлением) первого ребенка</t>
  </si>
  <si>
    <t xml:space="preserve">Единовременное денежное вознаграждение в год будет выплачено 35 семьям, награжденным знаком отличия «Родительская слава» </t>
  </si>
  <si>
    <t>Удовлетворение  потребности в перевозке несовершеннолетних, самовольно покинувших свой дом, на 100%</t>
  </si>
  <si>
    <t>Привлечение кадрового потенциала в сельские населенные пункты, рабочие поселки и поселки городского типа путем выплаты денежной компенсации расходов по оплате жилых помещений и коммунальных услуг (отопление, освещение) работникам государственных учреждений Удмуртской Республики</t>
  </si>
  <si>
    <t>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t>
  </si>
  <si>
    <t>Выполнение обязательств по уплате налога на имущество и земельного налога</t>
  </si>
  <si>
    <t>Выполнение обязательств  по уплате земельного налога</t>
  </si>
  <si>
    <t>Создание условий для реализации полномочий в части предоставления мер социальной поддержки многодетным семьям</t>
  </si>
  <si>
    <t>Постановление Правительства Удмуртской Республики</t>
  </si>
  <si>
    <r>
      <t xml:space="preserve">Ответственный исполнитель </t>
    </r>
    <r>
      <rPr>
        <b/>
        <u/>
        <sz val="9"/>
        <rFont val="Times New Roman"/>
        <family val="1"/>
        <charset val="204"/>
      </rPr>
      <t>Министерство социальной политики и труда Удмуртской Республики</t>
    </r>
  </si>
  <si>
    <t>Меры социальной поддержки получают ежегодно 4,4  тыс. граждан, награжденных знаком «Почетный донор»</t>
  </si>
  <si>
    <t>Единовременная денежная выплата супружеским парам, отмечающим 50-, 55-, 60-, 65-, 70-, 75-летие совместной жизни, предоставляется в размере 3448 рублей (более 1800 супружеских пар в год)</t>
  </si>
  <si>
    <t>Поддержка организации, в том числе на частичное возмещение затрат, связанных с осуществлением деятельности, направленной на решение социальных вопросов в соответствии с уставными целями</t>
  </si>
  <si>
    <t xml:space="preserve">Единовременное пособие беременной жене военнослужащего, проходящего военную службу по призыву, получат не менее 30 человек;
ежемесячное пособие на ребенка военнослужащего, проходящего военную службу по призыву, получат 85 человек        </t>
  </si>
  <si>
    <t xml:space="preserve">Материальную помощь для направления детей-инвалидов на продолжительное лечение за пределы республики получат более 340 семей </t>
  </si>
  <si>
    <t>Выполнение мероприятий, предусмотренных государственным заданием</t>
  </si>
  <si>
    <t>Проведение мероприятий по популязации семейных ценностей</t>
  </si>
  <si>
    <t>Иутина О.В., начальник управления мер социальной поддержки</t>
  </si>
  <si>
    <t xml:space="preserve">Ежемесячную денежную выплату при рождении ребенка в размере 100 тыс. рублей получат 70 студенческих семей.
Проведение социологического исследования  с целью изучения репродуктивных установок населения Удмуртской Республики методом анкетирования  2,5 тыс. человек 
</t>
  </si>
  <si>
    <t xml:space="preserve">Иные закупки товаров, работ и услуг для обеспечения государственных (муниципальных) нужд
</t>
  </si>
  <si>
    <t xml:space="preserve">Осуществление мер по координации деятельности органов и учреждений системы профилактики безнадзорности и правонарушений несовершеннолетних
</t>
  </si>
  <si>
    <t>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t>
  </si>
  <si>
    <t>не вып.</t>
  </si>
  <si>
    <t>вып.</t>
  </si>
  <si>
    <t>не брать в расчет</t>
  </si>
  <si>
    <r>
      <t xml:space="preserve">Наименование государственной программы:  </t>
    </r>
    <r>
      <rPr>
        <u/>
        <sz val="12"/>
        <rFont val="Times New Roman"/>
        <family val="1"/>
        <charset val="204"/>
      </rPr>
      <t>«Социальная поддержка граждан»</t>
    </r>
  </si>
  <si>
    <r>
      <t xml:space="preserve">Ответственный исполнитель </t>
    </r>
    <r>
      <rPr>
        <u/>
        <sz val="12"/>
        <rFont val="Times New Roman"/>
        <family val="1"/>
        <charset val="204"/>
      </rPr>
      <t>Министерство социальной политики и труда Удмуртской Республики</t>
    </r>
  </si>
  <si>
    <t xml:space="preserve">На реализацию Указа Главы Удмуртской Республики от 5 февраля 2020 года                         № 31 «О единовременной выплате супружеским парам, отмечающим 50-, 55-, 60-, 65-, 70- и 75-летие совместной жизни»
</t>
  </si>
  <si>
    <t>313, 323</t>
  </si>
  <si>
    <t>21</t>
  </si>
  <si>
    <t>Оказание государственной социальной помощи на основании социального контракта отдельным категориям граждан</t>
  </si>
  <si>
    <t>Представление общественным объединениям субсидий из бюджета Удмуртской Республики на разработку и проведение мероприятий по социальной поддержке отдельных категорий граждан</t>
  </si>
  <si>
    <t>10              07   09</t>
  </si>
  <si>
    <t>3020600000</t>
  </si>
  <si>
    <t>Дополнительные гарантии детям-сиротам и детям, оставшимся без попечения родителей</t>
  </si>
  <si>
    <t>07            10</t>
  </si>
  <si>
    <t>02            04</t>
  </si>
  <si>
    <t>Оказание государственными учреждениями государственных услуг, выполнение государственных работ, финансовое обеспечение деятельности государственных учреждений</t>
  </si>
  <si>
    <t>110, 240, 320, 610, 620, 640, 850</t>
  </si>
  <si>
    <t>Расходы на оказание содействия детям-сиротам и детям, оставшимся без попечения родителей, лицам из числа детей-сирот и детей, оставшихся без попечения родителей, в обучении на подготовительных курсах образовательных организаций высшего образования</t>
  </si>
  <si>
    <t>Выплата единовременного денежного пособия в Удмуртской Республике при усыновлении или удочерении</t>
  </si>
  <si>
    <t>Социальная поддержка детей-сирот и детей, оставшихся без попечения родителей, переданных в приемные семьи</t>
  </si>
  <si>
    <t>Выплата денежных средств на содержание детей, находящихся под опекой (попечительством)</t>
  </si>
  <si>
    <t>Расходы на обеспечение осуществления отдельных государственных полномочий,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за исключением расходов на осуществление деятельности специалистов</t>
  </si>
  <si>
    <t xml:space="preserve"> Расходы на выплату денежных средств на содержание усыновленных (удочеренных) детей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</si>
  <si>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</si>
  <si>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Реализация мероприятий в рамках регионального проекта «Финансовая поддержка семей при рождении детей в Удмуртской Республике» национального проекта «Демография»
</t>
  </si>
  <si>
    <t>302P105480</t>
  </si>
  <si>
    <t>244,                      313</t>
  </si>
  <si>
    <t>302P155730</t>
  </si>
  <si>
    <t>530</t>
  </si>
  <si>
    <t>302P104460</t>
  </si>
  <si>
    <t>302P105050</t>
  </si>
  <si>
    <t>Расходы на осуществление ежемесячной денежной выплаты нуждающимся в поддержке семьям при рождении в семье после 31 декабря 2017 года третьего и последующих детей, сверх установленного уровня софинансирования (на обеспечение выплаты)</t>
  </si>
  <si>
    <t>302Р120840</t>
  </si>
  <si>
    <t>Ежемесячная денежная выплата нуждающимся в поддержке семьям при рождении в семье после 31 декабря 2017 года  третьего и последующих детей</t>
  </si>
  <si>
    <t>Комплексная безопасность в отрасли социальной защиты населения</t>
  </si>
  <si>
    <t>Мероприятия, направленные на обеспечение пожарной безопасности Минсоцполитики УР, его территориальных органов и подведомственных ему организаций</t>
  </si>
  <si>
    <t>244
612
622</t>
  </si>
  <si>
    <t>Обеспечение текущей деятельности организаций социального обслуживания</t>
  </si>
  <si>
    <t>3031206770</t>
  </si>
  <si>
    <t>Оказание государственными организациями государственных услуг, выполнение государственных работ, финансовое обеспечение деятельности государственных учреждений</t>
  </si>
  <si>
    <t>10  01</t>
  </si>
  <si>
    <t>00  04</t>
  </si>
  <si>
    <t>Расходы на обеспечение доставки и пересылки социальных выплат в соответствии с законодательством</t>
  </si>
  <si>
    <t>3040109190</t>
  </si>
  <si>
    <t>120, 240, 320, 850</t>
  </si>
  <si>
    <t xml:space="preserve">Расхоы на обеспечение текущей деятельности в сфере установленных функций </t>
  </si>
  <si>
    <t>3040203310</t>
  </si>
  <si>
    <t>240, 620</t>
  </si>
  <si>
    <t>610, 620, 850</t>
  </si>
  <si>
    <t>Организация социальной поддержки детей-сирот и детей, оставшихся без попечения родителей</t>
  </si>
  <si>
    <t>Организация и осуществление деятельности по опеке и попечительству в отношении несовершеннолетних</t>
  </si>
  <si>
    <t>Расходы на осуществление деятельности специалистов, осуществляющих государственных полномочий,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</si>
  <si>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Организация предоставления государственных услуг  в соответствии с постановлением Правительства Удмуртской Республики от 7 февраля 2011 года № 24 «О перечне государственных услуг, предоставляемых исполнительными органами государственной власти Удмуртской Республики»</t>
  </si>
  <si>
    <t>Финансовое обеспечение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</si>
  <si>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3031258370</t>
  </si>
  <si>
    <t>3040400640 3040400620</t>
  </si>
  <si>
    <t xml:space="preserve"> Реализация демографической и семейной политики, совершенствование социальной поддержки семей с детьми</t>
  </si>
  <si>
    <t>Организация деятельности специализированных  (профильных) лагерей</t>
  </si>
  <si>
    <t>Организация и осуществление транспортного обслуживания должностных лиц, государственных органов и государственных учреждений</t>
  </si>
  <si>
    <t>Машино-часы работы автомобилей</t>
  </si>
  <si>
    <t>Административное обеспечение детельности организации</t>
  </si>
  <si>
    <t>Количество разработанных документов</t>
  </si>
  <si>
    <t>Содержание (эксплуатация имущества, находящегося в государственной (муниципальной)  собственности</t>
  </si>
  <si>
    <t>Эсплуатируемая площадь,всего</t>
  </si>
  <si>
    <t>Тысяча квадратных метров</t>
  </si>
  <si>
    <t xml:space="preserve">Обеспечение мероприятий, направленных на охрану и укрепление здоровья </t>
  </si>
  <si>
    <t>единица</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</si>
  <si>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t>
  </si>
  <si>
    <t>Количество выездов</t>
  </si>
  <si>
    <t>___________________________</t>
  </si>
  <si>
    <t>Удельный вес отдельных категорий граждан, получивших меры социальной поддержки в части уплаты транспортного налога, от общего числа заявителей, имеющих право на их  получение</t>
  </si>
  <si>
    <t>Число семей с тремя и более детьми,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t>
  </si>
  <si>
    <t xml:space="preserve"> единиц</t>
  </si>
  <si>
    <t>Уровень госпитализации на геронтологические койки лиц старше 60 лет на 10 тыс. населения соответствующего возраста</t>
  </si>
  <si>
    <t>условная единица</t>
  </si>
  <si>
    <t>Торхов И.В., начальник отдела социальных выплат управления мер социальной поддержки</t>
  </si>
  <si>
    <t xml:space="preserve">Оказание помощи детям-сиротам, детям, оставшимся без попечения родителей, в профессиональном самоопределении и дальнейшей социализации
</t>
  </si>
  <si>
    <t>Выплата ежемесячных пособий, компенсаций на  содержание  не менее 639 детям  из приемных семей, а также  вознаграждения   приемным родителям из 287 приемных семей</t>
  </si>
  <si>
    <t xml:space="preserve">Обеспечение сохранности закрепленных за детьми-сиротами и детьми, оставшимися без попечения родителей, а также лицами из числа детей-сирот и детей, оставшихся без попечения родителей, жилых помещений и подготовка жилых помещений для возвращения в них детей-сирот и детей, оставшихся без попечения родителей, а также лиц из числа детей-сирот и детей, оставшихся без попечения родителей
</t>
  </si>
  <si>
    <t>Ежемесячную денежную выплату получат 9,8 тыс. человек</t>
  </si>
  <si>
    <t>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личности. Увеличение количества многодетных семей. Улучшение жилищных условий не менее 32 многодетных семей Удмуртской Республики</t>
  </si>
  <si>
    <t xml:space="preserve">Ежемесячную денежную выплату получат не менее 7,0 тыс. семей                                              
</t>
  </si>
  <si>
    <t xml:space="preserve">Укрепление здоровья, увеличение периода активного долголетия и продолжительности здоровой жизни                                 </t>
  </si>
  <si>
    <t>Подготовка организаций социального обслуживания к отопительному сезону и исключение возможности влияния температурных факторов на их работу. Уменьшение издержек и энергосбережение ресурсов</t>
  </si>
  <si>
    <t xml:space="preserve">Оснащение организаций социального обслуживания инженерно-техническими средствами и системами охраны
</t>
  </si>
  <si>
    <t>Рудина Г.Ф., начальник управления по делам инвалидов и организации социального обслуживания;
Рубцов Д.Н., начальник управления по экономике и финансам</t>
  </si>
  <si>
    <t>Кучумова С.Е., начальник управления бухгалтерского учета и консолилированной отчетности - главный бухгалтер;
Рубцов Д.Н.,  начальник управления по экономике и финансам</t>
  </si>
  <si>
    <t xml:space="preserve">Увеличение численности детей-сирот и детей, оставшихся без попечения родителей, передаваемых на воспитание в семьи усыновителей, опекунов (попечителей), в приемные и патронатные семьи
</t>
  </si>
  <si>
    <t>Обеспечение условий для осуществления деятельности специалистов, осуществляющих государственных полномочий,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</si>
  <si>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r>
      <t>Ответственный исполнитель</t>
    </r>
    <r>
      <rPr>
        <b/>
        <u/>
        <sz val="11"/>
        <color theme="1"/>
        <rFont val="Times New Roman"/>
        <family val="1"/>
        <charset val="204"/>
      </rPr>
      <t xml:space="preserve"> Министерство социальной политики и труда Удмуртской Республики </t>
    </r>
  </si>
  <si>
    <t>Выполнено</t>
  </si>
  <si>
    <t>Выполнено.                                                                                              В рамках выделенных средств на обеспечение пожарной безопасности осуществлена противопожарная защита зданий и помещений учреждений социальной защиты населения, а также в сфере занятости населения, устранялись предписания пожарных надзорных органов                                                                                   (30.03.3 - 0%)</t>
  </si>
  <si>
    <t>Прозрачность деятельности Министерства,  территориальных органов и подведомственных учреждени обеспечена путем размещения информации, своевременности обновления о финансовой деятельности Министерства в сети «Интернет».</t>
  </si>
  <si>
    <t>Реализация государственной программы путем организации и совершенствования работы с гражданами по предоставлению мер социальной поддержки, повышению адресности, внедрению единой автоматизированной системы учета предоставляемых выплат, компенсаций, пособий, предоставление государственных услуг населению</t>
  </si>
  <si>
    <t>Реаализованы меры социальной поддержки отдельным категориям граждан в соответствии с законодательством Российской Федерации и законодательством Удмуртской Республики;
решены вопросы социального обслуживания,
предоставления государственной социальной помощи малоимущим семьям и малоимущим одиноко проживающим гражданам, 
пенсионного обеспечение, предоставляемого за счёт средств бюджета Удмуртской Республики, осуществления деятельности по опеке и попечительству в отношении совершеннолетних граждан</t>
  </si>
  <si>
    <t>Выполнено.                                                       Государственные услуги оказывались в соответствии с административными регламентами по предоставлению государственных услуг</t>
  </si>
  <si>
    <t xml:space="preserve">Зарипова А.Ф., начальник управления правовой работы, контроля и надзора
</t>
  </si>
  <si>
    <t>Мероприятие выполнено (носит заявительный характер). Отдельные кандидатуры отклонены. Уменьшение количества заявок</t>
  </si>
  <si>
    <t>Дополнительное пенсионное обеспечение предоставляется более 957 гражданам</t>
  </si>
  <si>
    <t>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t>
  </si>
  <si>
    <t>Пособия по беременности и родам получат 3,0 тыс. безработных женщин в год</t>
  </si>
  <si>
    <t>Оказание государственными учреждениями государственных услуг, выполнение работ, финансовое обеспечение деятельности государственных учреждений</t>
  </si>
  <si>
    <t>Расходы на осуществление деятельности, связанной с перевозкой в пределах Удмуртской Республики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</si>
  <si>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Денежные компенсационные выплаты по обеспечению детей-сирот и детей, оставшихся без попечения родителей, в том числе выпускников, одеждой и обувью</t>
  </si>
  <si>
    <t>Выплаты единовременного денежного пособия выпускникам образовательных организаций из числа детей-сирот и детей, оставшихся без попечения родителей</t>
  </si>
  <si>
    <t>Выплата единовременных пособий при всех формах устройства детей, лишенных родительского попечения, в семью</t>
  </si>
  <si>
    <t>Субсидии государственным учреждениям на укрепление материально-технической базы</t>
  </si>
  <si>
    <t>Обеспечение укрепления материально-технической базы и улучшения условий проживания в подведомственных Минсоцполитики УР организациях в соответствии с санитарно-гигиеническими нормами</t>
  </si>
  <si>
    <t>Создание условий для сопровождаемого проживания инвалидов, в том числе для проживания малыми группами в отдельных жилых помещениях</t>
  </si>
  <si>
    <t>Реализация данного мероприятия позволит компенсировать (устранить) обстоятельства, которые ухудшают или могут ухудшить условия жизнедеятельности и сохранения пребывания в привычной, благоприятной для них среде, выработки навыков, обеспечивающих максимально возможную самостоятельность в реализации основных жизненных потребностей и адаптации к самостоятельной жизни</t>
  </si>
  <si>
    <t>Развитие стационарозамещающих технологий предоставления социальных услуг</t>
  </si>
  <si>
    <t>Граждане, страдающие психическими расстройствами, получают услуги в полустационарной форме, в форме социального обслуживания на дому, с применением стационарозамещающих технологий</t>
  </si>
  <si>
    <t>Создание системы долговременного ухода за гражданами пожилого возраста и инвалидами, признанных нуждающимися в социальном обслуживании</t>
  </si>
  <si>
    <t>Повышение качества жизни граждан пожилого возраста и инвалидов</t>
  </si>
  <si>
    <t>Предоставление не менее 0,8 тыс. реабилитированным лицам и лицам, признанным пострадавшими от политических репрессий,  ежемесячных денежных компенсаций  расходов на оплату жилого помещения и коммунальных услуг</t>
  </si>
  <si>
    <t xml:space="preserve">Предоставление отдельным категориям граждан (федеральным льготникам) ежемесячных денежных компенсаций расходов на оплату жилого помещения и коммунальных услуг (не менее 122,0 тыс.чел.) 
</t>
  </si>
  <si>
    <t>Производится выплата ежемесячного денежного вознаграждения 37 гражданам, удостоенным звания «Почетный гражданин Удмуртской Республики»</t>
  </si>
  <si>
    <t>Пенсионное обеспечение  34 (гарантия социальной защиты)  гражданам, работавшим в учреждениях противопожарной службы УР не менее 25 лет (достигшим возраста 50 лет) и в профессиональных аварийно-спасательных службах, профессиональных аварийно-спасательных формированиях УР не менее 15 лет (достигшим возраста 40 лет)</t>
  </si>
  <si>
    <t>Ежемесячным пособием на ребенка обеспечивается 69,0 тысяч детей</t>
  </si>
  <si>
    <t>14</t>
  </si>
  <si>
    <t xml:space="preserve">Создание системы долговременного ухода за гражданами пожилого возраста и инвалидами, признанных нуждающимися в социальном обслуживании
</t>
  </si>
  <si>
    <t xml:space="preserve">Повышение качества жизни граждан пожилого возраста и инвалидов, получающих социальные услуги, в результате разработки и поэтапной реализации нормативных правовых актов, обеспечивающих создание системы долговременного ухода за гражданами пожилого возраста и инвалидами
</t>
  </si>
  <si>
    <t>Единица измерения объема государст-венной услуги (работы)</t>
  </si>
  <si>
    <t xml:space="preserve">Значение показателя объема государственной услуги
</t>
  </si>
  <si>
    <t xml:space="preserve">Количество отчетов, составленных по результатам работы </t>
  </si>
  <si>
    <t>Организация государственными учреждениями государственных услуг, выполнение государственных работ, финансовое обеспечение деятельности государственных учреждений</t>
  </si>
  <si>
    <t>Доставка лиц старше 65 лет, проживающих в сельской местности, в медицинские организации в соответствии с законодательством Удмуртcкой Республики</t>
  </si>
  <si>
    <t xml:space="preserve">Подготовка граждан, выразивших желание стать опекунами или попечителями совершеннолетних недееспособных или не полностью дееспособных граждан </t>
  </si>
  <si>
    <t xml:space="preserve">Количество граждан, обслуженных всеми отделениями центра социальной помощи семье и детям </t>
  </si>
  <si>
    <t xml:space="preserve"> Обеспечение мероприятий, направленных на охрану и укрепление здоровья </t>
  </si>
  <si>
    <t xml:space="preserve"> Предоставление во временное пользование реабилитационного оборудования  детям с ограниченными возможностями здоровья, в том числе детям-инвалидам, в возрасте от рождения до трех лет </t>
  </si>
  <si>
    <t xml:space="preserve">Количество реабилитационного оборудования, предоставленного для реабилитации </t>
  </si>
  <si>
    <t>Подготовка граждан, выразивших желание принять детей-сирот и детей, оставшихся без попечения родителей, на семейные формы устройства</t>
  </si>
  <si>
    <t>Организация и проведение мероприятий, направленных на развитие добровольческой (волонтёрской) деятельности в сфере социальной политики и труда</t>
  </si>
  <si>
    <t>Агентство печати и массовых коммуникаций Удмуртской Республики                                                                                                  (Валов А.С., руководитель Агентсва печати и массовых коммуникаций Удмуртской Республики)</t>
  </si>
  <si>
    <t>Министерство образования и науки Удмуртской Республики (Болотникова С.М., министр  образования и науки Удмуртской Республики)</t>
  </si>
  <si>
    <t>03, 06</t>
  </si>
  <si>
    <t>120, 244, 313</t>
  </si>
  <si>
    <t>321, 811</t>
  </si>
  <si>
    <t xml:space="preserve"> Единовременное пособие в случае гибели, смерти народного дружинника, причинения народному дружиннику телесного повреждения или иного вреда здоровью</t>
  </si>
  <si>
    <t>3010109580</t>
  </si>
  <si>
    <t xml:space="preserve">Министерство социальной политики и труда Удмуртской Республики
</t>
  </si>
  <si>
    <t>Расходы на осуществление ежемесячных выплат на детей в возрасте от трех до семи лет включительно</t>
  </si>
  <si>
    <t>Единовременное денежное вознаграждение женщинам-матерям, награжденным знаком отличия «Материнская слава»</t>
  </si>
  <si>
    <t>3020403990</t>
  </si>
  <si>
    <t xml:space="preserve">Министерство социальной политики и труда Удмуртской Республики               </t>
  </si>
  <si>
    <t xml:space="preserve">Министерство социальной политики и труда Удмуртской Республики              </t>
  </si>
  <si>
    <t xml:space="preserve">Министерство социальной политики и труда Удмуртской Республики                   </t>
  </si>
  <si>
    <t>120, 240, 310, 320, 530</t>
  </si>
  <si>
    <t>121, 129, 244,     313</t>
  </si>
  <si>
    <t>Предоставление мер социальной поддержки многодетным семьям, предусмотренных Законом Удмуртской Республики от 5 мая 2006 года N 13-РЗ «О мерах по социальной поддержке многодетных семей», в том числе:</t>
  </si>
  <si>
    <t>предоставление мер социальной поддержки многодетным семьям (компенсация стоимости проезда на внутригородском транспорте, а также в автобусах пригородного сообщения для учащихся общеобразовательных организаций)</t>
  </si>
  <si>
    <t>302P104342</t>
  </si>
  <si>
    <t xml:space="preserve"> 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</si>
  <si>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 xml:space="preserve">Министерство социальной политики и труда Удмуртской Республики                   
</t>
  </si>
  <si>
    <t>112, 321</t>
  </si>
  <si>
    <t xml:space="preserve">Министерство социальной политики и труда Удмуртской Республики        </t>
  </si>
  <si>
    <t>3030600680</t>
  </si>
  <si>
    <t>244 622 870</t>
  </si>
  <si>
    <t xml:space="preserve">Министерство социальной политики и труда Удмуртской Республики      </t>
  </si>
  <si>
    <t>Реализация мероприятий в рамках регионального проекта «Разработка и реализация программы системной поддержки и повышения качества жизни граждан старшего поколения «Старшее поколение» национального проекта «Демография»</t>
  </si>
  <si>
    <t>302P150840 302P15084F</t>
  </si>
  <si>
    <t>3040306770</t>
  </si>
  <si>
    <t>3040400000</t>
  </si>
  <si>
    <t>00     00           00</t>
  </si>
  <si>
    <t>всего</t>
  </si>
  <si>
    <t>843,           833,          835,           855,          807, 874, 845</t>
  </si>
  <si>
    <t>843.                         833, 845</t>
  </si>
  <si>
    <t>843, 833, 835, 874. 807</t>
  </si>
  <si>
    <t>843, 845</t>
  </si>
  <si>
    <t>3031200000</t>
  </si>
  <si>
    <t>843,  845</t>
  </si>
  <si>
    <t>00  00</t>
  </si>
  <si>
    <t>Министерство здравоохранения Удмуртской Республики                                                                             (Якимова Н.В., и.о. министра здравоохранения Удмуртской Республики)</t>
  </si>
  <si>
    <t>Министерство транспорта и дорожного хозяйства Удмуртской Республики (Горбачев А.В., министр  транспорта и дорожного хозяйства Удмуртской Республики)</t>
  </si>
  <si>
    <t xml:space="preserve">Министерство социальной политики и труда Удмуртской Республики (Лубнина О.В., министр социальной политики и труда Удмуртской Республики </t>
  </si>
  <si>
    <t>Управление социальной защиты населения Удмуртской Республики при Министерстве социальной политики и труда Удмуртской Республики (Долматова М.М., начальник Управления социальной защиты населения Удмуртской Республики при Министерстве социальной политики и труда Удмуртской Республики)</t>
  </si>
  <si>
    <t xml:space="preserve">Министерство здравоохранения Удмуртской Республики                                                                             </t>
  </si>
  <si>
    <t>Предоставление не менее 130,5 тыс. ветеранам труда ежемесячных денежных компенсаций  расходов на оплату жилого помещения и коммунальных услуг</t>
  </si>
  <si>
    <t xml:space="preserve">Ежемесячное пособие при возникновении поствакциональных осложнений выплачивается 5 гражданам        </t>
  </si>
  <si>
    <t>Протезно-ортопедическую помощь получат  600 граждан (труженики тыла, отдельные категории граждан, нуждающиеся в протезно-ортопедической помощи)</t>
  </si>
  <si>
    <t xml:space="preserve">Министерство здравоохранения Удмуртской Республики   </t>
  </si>
  <si>
    <t>Иутина О.В., начальник управления мер социальной поддержки;</t>
  </si>
  <si>
    <t>Единовременное денежное вознаграждение в год выплачивается 34 женщинам-матерям, награжденным знаком отличия «Материнская слава»</t>
  </si>
  <si>
    <t xml:space="preserve">Министерство здравоохранения Удмуртской Республики                                                                                   </t>
  </si>
  <si>
    <t xml:space="preserve">Предоставление в полном объеме </t>
  </si>
  <si>
    <t>Выплата единовременного пособия  усыновителям (удочерителям) в размере 100 тыс.  рублей не менее чем на 50 усыновленных детей</t>
  </si>
  <si>
    <t>Выплата  ежемесячного денежного пособия на содержание 3309  детей, находящихся  под  опекой (попечительством)</t>
  </si>
  <si>
    <t xml:space="preserve">Выплата ежемесячного пособия  на  содержание  усыновленных детей в  возрасте старше 3 лет из  учреждений Удмуртии и проживающих совместно с  усыновителем (одним из  них)  на  территории Удмуртской Республики </t>
  </si>
  <si>
    <t xml:space="preserve">Министерство здравоохранения Удмуртской Республики </t>
  </si>
  <si>
    <t>Иутина О.В., начальник управления мер социальной поддержки;
Рудина Г.Ф., начальник управления по делам инвалидов и организации социального обслуживания;
Рубцов Д.Н., начальник  управления по экономике и финансам</t>
  </si>
  <si>
    <t>Организация надежной системы по обеспечению противопожарной защиты зданий и помещений учреждений социальной защиты населения; снижение рисков возникновения пожаров, аварийных      ситуаций, травматизма и гибели людей, предотвращение материального ущерба. Приведение зданий и сооружений к действующим требованиям  пожарной безопасности                                                                                                      (30.03.3 - 0%)</t>
  </si>
  <si>
    <t xml:space="preserve">В рамках государственного задания оказываются государственные услуги: в стационарной форме. В реабилитационных центрах для граждан пожилого возраста и инвалидов, для детей и подростков с ограниченными возможностями оказываются государственные услуги по предоставлению социального обслуживания в стационарной и полустационарной форме. В комплексных центрах социального обслуживания населения оказываются государственные услуги по предоставлению социального обслуживания в стационарной, полустационарной форме, на дому, срочные услуги. В центре психолого-педагогической помощи населению оказываются государственные услуги в стационарной форме, полустационарной форме и проводятся работы по консультативной, </t>
  </si>
  <si>
    <t xml:space="preserve">Министерство здравоохранения Удмуртской Республики  </t>
  </si>
  <si>
    <t>Повышение качества жизни граждан пожилого возраста и инвалидов, получающих социальные услуги, в результате разработки и реализации плана мероприятий («дорожной карты») по созданию системы долговременного ухода за гражданами пожилого возраста и инвалидами, признанными нуждающимися в социальном обслуживании</t>
  </si>
  <si>
    <t>Кучумова С.Е., начальник управления бухгалтерского учета и консолидированной отчетности - главный бухгалтер;
Рубцов Д.Н.,  начальник управления по экономике и финансам</t>
  </si>
  <si>
    <t>Обеспечение выполнения переданных отдельных государственных полномочий  по вопросам опеки и попечительства  в отношении несовершеннолетних</t>
  </si>
  <si>
    <t xml:space="preserve">Мероприятие выполнено (носит заявительный принцип).  </t>
  </si>
  <si>
    <t>Оказание государственной социальной помощи не менее 4,5 тыс.  граждан</t>
  </si>
  <si>
    <t>Мероприятие выполнено (носит заявительный характер). Рост числа обращений связано с широким освещением выплаты в средствах массовой информации</t>
  </si>
  <si>
    <t xml:space="preserve">Мероприятие выполнено. (Заявительный принцип).                                                  Граждане, в том числе дети до 18 лет, не признанные в установленном порядке инвалидами, но по медицинским показаниям нуждающиеся в протезно-ортопедических изделиях, получают такие изделия, если среднедушевой доход семьи, не превышает двойной величины прожиточного минимума на душу населения, установленного в Удмуртской Республике. </t>
  </si>
  <si>
    <t>Выполнено.</t>
  </si>
  <si>
    <t>Ежемесячную денежную выплату получили 15,0 тыс. человек</t>
  </si>
  <si>
    <t xml:space="preserve">30.03.1. Обеспеченность услугами стационарных организаций социального обслуживания - 22 места на 10 тыс. жителей;                                                                                    30.03.2 Удельный вес детей-инвалидов, получивших социальные услуги в организациях социального обслуживания, в общей численности детей-инвалидов - 60 %)                                                                                         (далее по тексту - 30.00.1, 30.00.2, 30.03.1, 30.03.2 соответственно). </t>
  </si>
  <si>
    <t>психологической, педагогической, юридической, социальной и иной помощи лицам, усыновившим (удочерившим) или принявшим под опеку (попечительство) ребенка                                                                    (30.00.1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населения - 99,9%;                                                              30.00.2 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 - 100%*;                                                                                                                          30.03.1. Обеспеченность услугами стационарных организаций социального обслуживания - 22 места на 10 тыс. жителей;                                                                                    30.03.2 Удельный вес детей-инвалидов, получивших социальные услуги в организациях социального обслуживания, в общей численности детей-инвалидов - 60 %)                                                                                         (далее по тексту - 30.00.1, 30.00.2, 30.03.1, 30.03.2 соответственно)</t>
  </si>
  <si>
    <t xml:space="preserve">Выполнено.                                                                                    Услуги по сопровождаемому проживанию инвалидов предоставляются на базе отделения «Социальное общежитие» филиала  Республиканского КЦСОН в Первомайском районе города Ижевска и отделений «Специальный дом для одиноких престарелых» в 20 филиалах Республиканского  КЦСОН. На базе отделения «Социальное общежитие» Республиканского КЦСОН в Первомайском районе созданы учебно-тренировочные квартиры для проживания 12 человек, на базе отделений «Специальный дом для одиноких престарелых» выделено по 2 койко-места для предоставления услуг по сопровождаемому проживанию инвалидов.    
 Приказом Министерства от 6 декабря 2021 года  № 264  «О продлении предоставления услуг по сопровождаемому проживанию инвалидов в «пилотном» режиме» предоставление услуг по сопровождаемому проживанию инвалидов продлено до 31.12.2022 г
</t>
  </si>
  <si>
    <t xml:space="preserve">Выполнено.                                                                                  На базе Республиканского дома-интерната для престарелых и инвалидов в рамках «пилотных» проектов организован ряд стационарозамещающих технологий по организации дневной занятости для граждан пожилого возраста и инвалидов, в том числе страдающих психическими расстройствами:  «Стационар кратковременного пребывания (до 1 месяца)»; «Стационар дневного обслуживания»; «Стационар пятидневного пребывания»; «Стационар выходного дня» или «передышка для родственников», в рамках которых организована работа по восстановлению у граждан утраченных навыков самообслуживания, пользованию техническими средствами реабилитации, а также обучение родственников, осуществляющих уход, базовым знаниям и навыкам, необходимым в уходе. </t>
  </si>
  <si>
    <t>Увеличение доли  граждан старше трудоспособного возраста и инвалидов, получивших социальные услуги в организациях социального обслуживания, от общего числа граждан старше трудоспособного возраста и инвалидов</t>
  </si>
  <si>
    <t>Обязательства по уплате земельного налога  выполнены в полном объеме</t>
  </si>
  <si>
    <t xml:space="preserve">Специалистами органов опеки и попечительства обеспечено выполнение  переданных отдельных  государственных пономочий  по вопросам опеки и попечительства  в отношении несовершеннолетних. </t>
  </si>
  <si>
    <t xml:space="preserve">           Отчет об использовании бюджетных ассигнований бюджета</t>
  </si>
  <si>
    <t>Форма 2</t>
  </si>
  <si>
    <t>за счет всех источников финансирования</t>
  </si>
  <si>
    <t>на оказание государственных услуг, выполнение государственных работ</t>
  </si>
  <si>
    <t xml:space="preserve"> государственными учреждениями Удмуртской Республики</t>
  </si>
  <si>
    <t>Форма 5</t>
  </si>
  <si>
    <t xml:space="preserve">оценка расходов (согласно государственной программе и сводной бюджетной росписи на отчетную дату &lt;*&gt;)
</t>
  </si>
  <si>
    <t>Причины низкого освоения средств федерального бюджета (в случае, когда отношение фактических расходов к оценке расходов ниже 95%)</t>
  </si>
  <si>
    <t xml:space="preserve">&lt;*&gt; Расходы за счет средств бюджета Удмуртской Республики, в том числе субсидии федерального бюджета, субвенции федерального бюджета, иные межбюджетные трансферты из федерального бюджета, отражаются согласно сводной бюджетной росписи на отчетную дату; расходы за счет остальных источников отражаются согласно государственной программе.
</t>
  </si>
  <si>
    <t xml:space="preserve">Ответственный исполнитель, соисполнители подпрограммы, основного мероприятия, мероприятия
</t>
  </si>
  <si>
    <t xml:space="preserve">Срок выполнения плановый
</t>
  </si>
  <si>
    <t xml:space="preserve">Срок выполнения фактический
</t>
  </si>
  <si>
    <t>30.2.3 - 30.02.5</t>
  </si>
  <si>
    <t>Доля граждан, охваченных государственной социальной помощью на основании социального контракта, в общей численности малоимущих граждан</t>
  </si>
  <si>
    <t>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t>
  </si>
  <si>
    <t>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t>
  </si>
  <si>
    <t xml:space="preserve">Выполнено.                                                                       
</t>
  </si>
  <si>
    <t xml:space="preserve">Выполнено.                                                                                      
</t>
  </si>
  <si>
    <t xml:space="preserve">Выполнено.   </t>
  </si>
  <si>
    <t>Расходы бюджета Удмуртской Республики, тыс. рублей на отчетную дату</t>
  </si>
  <si>
    <t xml:space="preserve">сводная бюджетная роспись </t>
  </si>
  <si>
    <t xml:space="preserve">кассовое исполнение </t>
  </si>
  <si>
    <t>к сводной бюджетной росписи на отчетную дату</t>
  </si>
  <si>
    <t>240, 323, 612,622</t>
  </si>
  <si>
    <t>22</t>
  </si>
  <si>
    <t>Предоставление социальных выплат гражданам, вынуждено покинувшим территорию Украины, Донецкой Народной Республики и Луганской Народной Республики и прибывшим на территорию Российской Федерации в экстренном массовом порядке, за счёт средств резервного фонда Правительства Российской Федерации</t>
  </si>
  <si>
    <t>Субвенции бюджету Пенсионного фонда Российской Федерации на осуществление ежемесячной денежной выплаты на ребёнка в возрасте от восьми до семнадцати лет</t>
  </si>
  <si>
    <t>Ежемесячная денежная выплата нуждающимся в поддержке семьям при рождении в семье до 31 декабря 2012 года  третьего и последующих детей</t>
  </si>
  <si>
    <t>Приобретение объектов недвижимого имущества в собственность Удмуртской Республики</t>
  </si>
  <si>
    <t>461</t>
  </si>
  <si>
    <t xml:space="preserve"> Расходы за счёт доходов от платных услуг, оказываемых государственными казёнными учреждениями</t>
  </si>
  <si>
    <t>3031205420</t>
  </si>
  <si>
    <t>Ежемесячная денежная выплата гражданам, осуществляющим уход за пожилыми гражданами</t>
  </si>
  <si>
    <t>3031402740</t>
  </si>
  <si>
    <t>321,   323</t>
  </si>
  <si>
    <t>Администрация главы и Правительства Удмуртской Республики (АУ "Центр активных коммуникаций")</t>
  </si>
  <si>
    <t xml:space="preserve">Агентство печати и массовых коммуникаций Удмуртской Республики                                                                                                   </t>
  </si>
  <si>
    <t xml:space="preserve">Министерство строительства, жилищно-коммунального хозяйства и энергетики Удмуртской Республики                                                                                     </t>
  </si>
  <si>
    <t>3030700000</t>
  </si>
  <si>
    <t>Заявительный принцип расходования средств (Фактические расходы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меньше планируемых)</t>
  </si>
  <si>
    <t>к сводная бюджетная роспись на отчетную дату</t>
  </si>
  <si>
    <t xml:space="preserve">Административное обеспечение деятельности организации </t>
  </si>
  <si>
    <t xml:space="preserve">Министерство строительства, жилищно-коммунального хозяйства и энергетики Удмуртской Республики                                                                               (Ибрагимов Р.Р.., министр строительства, жилищно-коммунального хозяйства и энергетики Удмуртской Республики)
</t>
  </si>
  <si>
    <t>302P104340</t>
  </si>
  <si>
    <t>302Р104342</t>
  </si>
  <si>
    <t>302Р104343</t>
  </si>
  <si>
    <t>302Р105050</t>
  </si>
  <si>
    <t xml:space="preserve"> Оказание социальной поддержки гражданам при проезде на платной основе по мостовому переходу через реку Кама у города Камбарка</t>
  </si>
  <si>
    <t>3010107690</t>
  </si>
  <si>
    <t xml:space="preserve">30101R4040 </t>
  </si>
  <si>
    <t>301015T090</t>
  </si>
  <si>
    <t>Расходы 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t>
  </si>
  <si>
    <t>23</t>
  </si>
  <si>
    <t xml:space="preserve">30101RP410 </t>
  </si>
  <si>
    <t>24</t>
  </si>
  <si>
    <t>25</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</si>
  <si>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</si>
  <si>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 xml:space="preserve">30201R3020                </t>
  </si>
  <si>
    <t>302P150840</t>
  </si>
  <si>
    <t>Предоставление мер социальной поддержки многодетным семьям</t>
  </si>
  <si>
    <t>Предоставление мер социальной поддержки многодетным семьям (бесплатное питание для обучающихся общеообразовательных школ)</t>
  </si>
  <si>
    <t xml:space="preserve">  Предоставление мер социальной поддержки многодетным семьям (компенсация стоимости проезда на внутригородском транспорте, а также в автобусах пригородного сообщения для учащихся общеобразовательных организаций)</t>
  </si>
  <si>
    <t>Ппредоставление безвозмездных субсидий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помещений</t>
  </si>
  <si>
    <t>302Р354650</t>
  </si>
  <si>
    <t>Расходы на обеспечение осуществления отдельных государственных полномочий в части управления жилыми помещениями, предоставленными (предназначенными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и обеспечения сохранности жилых помещений, закрепленных за данной категорией граждан</t>
  </si>
  <si>
    <t>321, 323</t>
  </si>
  <si>
    <t xml:space="preserve"> 303P351630</t>
  </si>
  <si>
    <r>
      <t xml:space="preserve">                 по состоянию на </t>
    </r>
    <r>
      <rPr>
        <b/>
        <u/>
        <sz val="10"/>
        <color theme="1"/>
        <rFont val="Times New Roman"/>
        <family val="1"/>
        <charset val="204"/>
      </rPr>
      <t xml:space="preserve"> 31.12.2023 г.</t>
    </r>
  </si>
  <si>
    <t xml:space="preserve">Абашева М.М.,  начальник отдела государственных социальных гарантий  управления мер социальной поддержки             </t>
  </si>
  <si>
    <t xml:space="preserve">Абашева М.М., начальник отдела государственных социальных гарантий  управления мер социальной поддержки             </t>
  </si>
  <si>
    <t>Выплату получили 116,1 тыс. чел.</t>
  </si>
  <si>
    <t>Выплату получили 2,3 тыс. чел.</t>
  </si>
  <si>
    <t>Соцподдержка в виде денежной выплаты предоставляется ежемесячно  115 тыс. ветеранам труда Удмуртской Республики</t>
  </si>
  <si>
    <t>Соцподдержка в виде денежной выплаты предоставляется ежемесячно 2,0 тыс.труженикам тыла</t>
  </si>
  <si>
    <t>Соцподдержка в виде денежной выплаты предоставляется ежемесячно 0,7 тыс. реабилитированным лицам и лицам, признанным пострадавшими от политических репрессий</t>
  </si>
  <si>
    <t>Выплата предоставлена 0,7 тыс. чел.</t>
  </si>
  <si>
    <t xml:space="preserve"> Государственное пособие на погребение  (в случаях, установленных Федеральным законом от 12.01.1996 № 8-ФЗ) предоставляется 2,0 тыс. чел. 
</t>
  </si>
  <si>
    <t>58 инвалид боевых действий, проходивших военную службу по призыву, получат ежегодную денежную выплату</t>
  </si>
  <si>
    <t>Единовременное пособие в случае гибели, смерти народного дружинника, причинения народному дружиннику телесного повреждения или иного вреда здоровью</t>
  </si>
  <si>
    <t>Выплата единовременного пособия в полном объеме при наступлении случая</t>
  </si>
  <si>
    <t>01.01.2023 -31.12.2023</t>
  </si>
  <si>
    <t>Оказание социальной поддержки гражданам при проезде на платной основе по мостовому переходу через реку Кама у города Камбарки</t>
  </si>
  <si>
    <t>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</si>
  <si>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t>
  </si>
  <si>
    <t>Предоставление мер социальной поддержки</t>
  </si>
  <si>
    <t>Ежегодную выплату получили 4,8 тыс. чел.</t>
  </si>
  <si>
    <t>Пособие на погребение предоставлено 2,3 тыс. чел.</t>
  </si>
  <si>
    <t>57 инвалидов боевых действий получили ежегодную выплату</t>
  </si>
  <si>
    <t>Дополнительное пенсионное обеспечение предоставляется 977 гражданам</t>
  </si>
  <si>
    <t>Выплату получили 3,2 тыс. чел.</t>
  </si>
  <si>
    <t>В 2023 году обращений не было</t>
  </si>
  <si>
    <t>Единовременное денежное вознаграждение получили 16 женщин-матерей, награжденных знаком отличия «Материнская слава»</t>
  </si>
  <si>
    <t xml:space="preserve">Единовременное денежное вознаграждение выплачено 12 семьям, награжденным знаком отличия «Родительская слава» </t>
  </si>
  <si>
    <t>Пособие на ребенка получили 
24 030 семей на 49 557 детей</t>
  </si>
  <si>
    <t>Единовременное пособие получили 239 беременных женщин</t>
  </si>
  <si>
    <t>Ежемесячную денежную 
выплату получили 29 549 семей на 34 818 детей</t>
  </si>
  <si>
    <t>Ежемесячную денежную выплату получили 10,4 тыс. человек</t>
  </si>
  <si>
    <t>Осуществление деятельности, связанной с перевозкой носит заявительный принцип (перевозки в 2023 году не осуществлялись в связи с отсутствием потребности)</t>
  </si>
  <si>
    <r>
      <t xml:space="preserve">                 по состоянию на </t>
    </r>
    <r>
      <rPr>
        <b/>
        <u/>
        <sz val="11"/>
        <color theme="1"/>
        <rFont val="Times New Roman"/>
        <family val="1"/>
        <charset val="204"/>
      </rPr>
      <t xml:space="preserve"> 31.12.2023 г.</t>
    </r>
  </si>
  <si>
    <t>Значение целевого показателя (индикатора) в году, предшествующему отчетному (2022)</t>
  </si>
  <si>
    <t>Доля детей в возрасте от 3 до 7 лет включительно, в отношении которых в отчетном году произведена ежемесячная выплата, в общей численности детей этого возраста</t>
  </si>
  <si>
    <t>Число детей в возрасте от 3 до 7 лет включительно, в отношении которых в отчетном году произведена ежемесячная выплата в целях повышения доходов семей с детьми</t>
  </si>
  <si>
    <t>чел.</t>
  </si>
  <si>
    <t>УСЗН УР при Минсоцполитики УР</t>
  </si>
  <si>
    <t xml:space="preserve">В течение 2023 года в КУ СО УР "Республиканский СРЦН" проживал 378 воспитанник из числа  детей-сирот и детей,оставшихся без попечения родителей. Обеспечена работа по созданию  благоприятных безопасных условий пребывания по принципам семейного воспитания в воспитательных группах, размещаемых в помещениях для проживания, созданных по квартирному типу. </t>
  </si>
  <si>
    <t>Предоставлено 14 путевок "Мать и дитя" семьям с детьми - инвалидами". В мае 2023 года состоялось награждение знаком отличия "Родительская слава" 9 супружеских пар и 3 одиноких отцов Удмуртской Республики. Награждены общественной наградой - медалью "За любовь и верность" к Дню семьи, любви и верности 80 супружеских пар. В ноябре 2023 года состоялось награждение знаком отличия "Материнская слава".16 мамочек республики награждены медалью.</t>
  </si>
  <si>
    <t xml:space="preserve">Зайцева О.А., начальник управления по вопросам семьи и детства  </t>
  </si>
  <si>
    <t xml:space="preserve">Осипов С.В., начальник отдела организации социального обслуживания населения управления по делам инвалидов и организации социального обслуживания                 </t>
  </si>
  <si>
    <t xml:space="preserve">Осипов С.В.. начальник отдела организации социального обслуживания населения управления по делам инвалидов и организации социального обслуживания                 </t>
  </si>
  <si>
    <t>Мероприятия, предусмотреные государственнм заданием  на 2023 год, в течение года  выполнены полностью</t>
  </si>
  <si>
    <t xml:space="preserve">Выполнено.В течение 2023 года в КУ СО УР "Республиканский СРЦН" проживал 378 воспитанник из числа  детей-сирот и детей,оставшихся без попечения родителей. Обеспечена работа по созданию  благоприятных безопасных условий пребывания по принципам семейного воспитания в воспитательных группах, размещаемых в помещениях для проживания, созданных по квартирному типу. </t>
  </si>
  <si>
    <t xml:space="preserve"> Назачение  и выплата единовременного пособия при всех  формах устройства  ребенкаа  в семью в размере  с 1 февраля 2020 года - 20704,74 руб.  и 158201,06  руб. с последующей  ежегодной  индексациейс</t>
  </si>
  <si>
    <t>95% лиц старше трудоспособного возраста из групп риска, проживающих в организациях социального обслуживания будут охвачены вакцинацией к концу 2024 года</t>
  </si>
  <si>
    <t xml:space="preserve">Рубцов Д.Н., начальник управления по экономике и финансам;                                                </t>
  </si>
  <si>
    <t>Укрепление материально - технической базы Минсоцполитики УР и подведомственных ему организаций</t>
  </si>
  <si>
    <t>Мероприятия, направленные на обеспечение пожарной безопасности Минсоцполитики УР,  и подведомственных ему организаций</t>
  </si>
  <si>
    <t>Реализация мероприятий по обеспечению пожарной безопасности Минсоцполитики УР, и подведомственных ему организаций</t>
  </si>
  <si>
    <t xml:space="preserve">
Зайцева О.А.,  начальник управления по вопросам семьи и детства    
</t>
  </si>
  <si>
    <t xml:space="preserve">Зайцева О.А.,  начальник управления по вопросам семьи и детства      </t>
  </si>
  <si>
    <t xml:space="preserve">Зайцева О.А.,  начальник управления по вопросам семьи и детства    </t>
  </si>
  <si>
    <t>Зайцева О.А.,  начальник управления по вопросам семьи и детства ;              
Иутина О.В., начальник управления мер социальной поддержки</t>
  </si>
  <si>
    <t>Зайцева О.А.,  начальник управления по вопросам семьи и детства;              
Иутина О.В., начальник управления мер социальной поддержки</t>
  </si>
  <si>
    <t xml:space="preserve">Зайцева О.А.,  начальник управления по вопросам семьи и детства   ;           
Иутина О.В., начальник управления мер социальной поддержки
</t>
  </si>
  <si>
    <t xml:space="preserve">Рудина Г.Ф., начальника управления по делам инвалидов и организации социального обслуживания; 
Зайцева О.А., заместитель начальника управления по вопросам семьи и детства - начальник отдела семейной политики и демографии;           
Рубцов Д.Н., начальник управления по экономике и финансам                                                                                                                  </t>
  </si>
  <si>
    <t xml:space="preserve">Рудина Г.Ф., начальник управления по делам инвалидов и организации социального обслуживания;                                                                            </t>
  </si>
  <si>
    <t xml:space="preserve">Рубцов Д.Н., начальник управления по экономике и финансам;                                                                                       Зарипова А.Ф., начальник управления правовой работы, контроля и надзора;                                                                     </t>
  </si>
  <si>
    <t xml:space="preserve">3020605050
</t>
  </si>
  <si>
    <t>Министерство строительства, жилищно-коммунального  хозяйства и энергетики Удмуртской Республики                                                                                                   (министр строительства, жилищно-коммунального хозяйства и энергетики Удмуртской Республики)</t>
  </si>
  <si>
    <t>Министерство здравоохранения Удмуртской Республики                                                                             (министр здравоохранения Удмуртской Республики)</t>
  </si>
  <si>
    <t xml:space="preserve">Министерство строительства, жилищно-коммунального хозяйства и энергетики Удмуртской Республики                                                                                               </t>
  </si>
  <si>
    <t xml:space="preserve">Министерство образования и науки Удмуртской Республики </t>
  </si>
  <si>
    <t xml:space="preserve">Министерство транспорта и дорожного хозяйства Удмуртской Республики </t>
  </si>
  <si>
    <t>Управление социальной защиты населения Удмуртской Республики при Министерстве социальной политики и труда Удмуртской Республики</t>
  </si>
  <si>
    <t xml:space="preserve">Управление социальной защиты населения Удмуртской Республики при Министерстве социальной политики и труда Удмуртской Республики </t>
  </si>
  <si>
    <t>Министерство транспорта и дорожного хозяйства Удмуртской Республики</t>
  </si>
  <si>
    <r>
      <t xml:space="preserve">по состоянию на </t>
    </r>
    <r>
      <rPr>
        <u/>
        <sz val="12"/>
        <rFont val="Times New Roman"/>
        <family val="1"/>
        <charset val="204"/>
      </rPr>
      <t xml:space="preserve"> 31.12.2023 г.</t>
    </r>
  </si>
  <si>
    <t xml:space="preserve"> 0 п.п.</t>
  </si>
  <si>
    <t>Единовременная денежная выплату получили 2 634 супружеских пар</t>
  </si>
  <si>
    <t>Компенсацию получили 115,2 тыс. чел.</t>
  </si>
  <si>
    <t>Компенсацию получили 0,7 тыс. чел.</t>
  </si>
  <si>
    <t xml:space="preserve">Компенсацию получили 112,8 тыс.чел.
</t>
  </si>
  <si>
    <r>
      <t xml:space="preserve">            по состоянию на </t>
    </r>
    <r>
      <rPr>
        <b/>
        <u/>
        <sz val="12"/>
        <color theme="1"/>
        <rFont val="Times New Roman"/>
        <family val="1"/>
        <charset val="204"/>
      </rPr>
      <t xml:space="preserve"> 31.12.2023 г.</t>
    </r>
  </si>
  <si>
    <r>
      <t xml:space="preserve">                 по состоянию на </t>
    </r>
    <r>
      <rPr>
        <b/>
        <u/>
        <sz val="10"/>
        <color theme="1"/>
        <rFont val="Times New Roman"/>
        <family val="1"/>
        <charset val="204"/>
      </rPr>
      <t xml:space="preserve"> 31.12.2022 г.</t>
    </r>
  </si>
  <si>
    <t>Внесение изменений в целях приведения государственной программы в соответствие с Законом Удмуртской Республики   «О бюджете Удмуртской Республики на 2023 год и на плановый период 2024 и 2025 годов»</t>
  </si>
  <si>
    <t xml:space="preserve">Внесение изменений в целях приведения государственной программы в соответствие с Законом Удмуртской Республики   «О бюджете Удмуртской Республики на 2023 год и на плановый период 2024 и 2025 годов»; целевых показателей - в соответствие с фактическими значениями за 2023 год и уточненными значениями на 2024-2025 годы
</t>
  </si>
  <si>
    <t>-0,4 п.п.</t>
  </si>
  <si>
    <t>+12,8п.п.</t>
  </si>
  <si>
    <t>-1,3 п.п.</t>
  </si>
  <si>
    <t>-1,56</t>
  </si>
  <si>
    <t>0,0 п.п.</t>
  </si>
  <si>
    <t>+0,9 п.п.</t>
  </si>
  <si>
    <t>+32,3 п.п.</t>
  </si>
  <si>
    <t>+32,7</t>
  </si>
  <si>
    <t>+0,02 п.п.</t>
  </si>
  <si>
    <t>+12,69 п.п.</t>
  </si>
  <si>
    <t>123,1</t>
  </si>
  <si>
    <t>100,0</t>
  </si>
  <si>
    <t>+1,4 п.п.</t>
  </si>
  <si>
    <t>(30.01.1 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 - 71,0%;
30.01.2 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- 27,0%;
30.01.3 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-28,0%; 
30.01.4 Удельный вес отдельных категорий граждан, получивших меры социальной поддержки в части уплаты транспортного налога, от общего числа заявителей, имеющих право на их получение -100,0% )</t>
  </si>
  <si>
    <t>Мероприятие выполнено (носит заявительный принцип). Уменьшение количества граждан, которым присваивается звание "ветеранов труда",   в связи с сокращением перечня наглрад дающих право на данное звание, также часть граждан уходят на инвалидность и теряют право на получение данной социальной поддержки в связи с получением выплат по инвалидности</t>
  </si>
  <si>
    <t>Мероприятие выполнено (носит заявительный принцип).               Уменьшение количества  реабилитированных лиц и лиц, признанным пострадавшими от политических репрессий (естественная убыль)</t>
  </si>
  <si>
    <t xml:space="preserve">Мероприятие выоплнено (носит заявительный принцип). Снижение количества получателей связано с естественной убылью, т.к. большая часть получателей преклонного возраста и инвалиды, существенное снижение численности связано с последствиями  COVID-19 </t>
  </si>
  <si>
    <t>Меры социальной поддержки оказаны в полном объеме</t>
  </si>
  <si>
    <t>Субсидии предоставлены 1640 чел.</t>
  </si>
  <si>
    <t>Социальная поддержка оказана 214 чел.</t>
  </si>
  <si>
    <t>Протезно-ортопедическую помощь получили 351 чел.  (труженики тыла, отдельные категории граждан, нуждающиеся в протезно-ортопедической помощи)</t>
  </si>
  <si>
    <t>+0,3п.п.</t>
  </si>
  <si>
    <t xml:space="preserve">Выполнено. По состоянию на 01.01.2024 года 24 некоммерческие организации включены в реестр поставщиков социальных услуг </t>
  </si>
  <si>
    <t xml:space="preserve">Министерство строительства, жилищно-коммунального  хозяйства и энергетики Удмуртской Республики                                                                                                  
</t>
  </si>
  <si>
    <t>Выплату единовременного денежного пособия при усыновении (удочерении) в размере 100 тыс.  рублей получили на 33 усыновленных ребенка.</t>
  </si>
  <si>
    <t>Выплату ежемесячного содержания и компенсаций  получили 646 детей  из приемных семей, а также  вознаграждение приемных родителей 278 приемных семей</t>
  </si>
  <si>
    <t>Выплату  ежемесячных денежных средств на содержание детей, находящихся  под  опекой (попечительством) получили 2088 семей (на 2588 детей)</t>
  </si>
  <si>
    <t>Заключено 153 договора на возмещение расходов по содержанию закрепленного жилого помещения с ресусоснабжающими организациями.</t>
  </si>
  <si>
    <t>Выплату ежемесячных денежных средств на содержание усыновленных (удочеренных) детей получили 118 семей.</t>
  </si>
  <si>
    <t>УСЗН производило выплату по 31.12.2021 года. С 01.01.2022 полномочия по выплате переданы в СФР.</t>
  </si>
  <si>
    <t xml:space="preserve">Рудина Г.Ф., начальник управления по делам инвалидов и организации социального обслуживания;
Рубцов Д.Н., начальник управления по экономике и финансам;                                                                                       Зарипова А.Ф., начальник управления правовой работы, контроля и надзора;                                                                     Малькова В.В.., начальник отдела сопровождения комиссии по делам несовершеннолетних и защите их прав
 </t>
  </si>
  <si>
    <t xml:space="preserve">Лубнина О.В., первый заместитель министра; Микрюкова О.Н., заместитель министра;
Рудина Г.Ф., начальник управления по делам инвалидов и организации социального обслуживания;
Рубцов Д.Н., начальник управления по экономике и финансам;                                                                                       Зарипова А.Ф., начальник управления правовой работы, контроля и надзора;                                                                     Малькова В.В.., начальник отдела сопровождения комиссии по делам несовершеннолетних и защите их прав;                                                                                            Кучумова С.Е., начальник управления бухгалтерского учета и консолидированной отчетности - главный бухгалтер           
 </t>
  </si>
  <si>
    <t>Николаева Е.О., начальник отдела опеки и попечительства в отношении несовершеннолетних управления по вопросам семьи и детства;                    Зайцева О.А., начальник управления по вопросам семьи и детства ;                                                                        Малькова В.В.., начальник отдела сопровождения комиссии по делам несовершеннолетних и защите их прав</t>
  </si>
  <si>
    <t xml:space="preserve">Министерство строительства, жилищно-коммунального  хозяйства и энергетики Удмуртской Республики                                                                                                    
</t>
  </si>
  <si>
    <t xml:space="preserve">Иутина О.В., начальник управления мер социальной поддержки;                                                                     Торхов И.В., начальник отдела социальных выплат управления мер социальной поддержки;                Абашева М.М., , начальник отдела государственных социальных гарантий  управления мер социальной поддержки                  </t>
  </si>
  <si>
    <t>Социальная поддержка оказана 12 651 чел.                     Произведена в полном объеме оплата  почтовых и банковских услуг при осуществлении выплаты ежемесячной денежной компенсации отдельным категориям граждан оплаты взноса на капитальный ремонт общего имущества в многоквартирном доме</t>
  </si>
  <si>
    <t xml:space="preserve">Заключено 2893 социальных контракта
(30.01.7 Доля граждан, охваченных государственной социальной помощью на основании социального контракта, в общей численности малоимущих граждан - 5,1 %;                                                                             30.01.8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 - 81,8 %;                                                         30.01.9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 - 53,1 %)
</t>
  </si>
  <si>
    <t xml:space="preserve">Предоставление государственной социальной помощи на основании социального контракта 1 900 семьям (30.01.7 Доля граждан, охваченных государственной социальной помощью на основании социального контракта, в общей численности малоимущих граждан - 4,2 %;                                                                        30.01.8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 - 49,5 %;                                                      30.01.9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 - 20,4 %)
</t>
  </si>
  <si>
    <t xml:space="preserve">Лукина М.В., начальник отдела по делам инвалидов управления по делам инвалидов и организации социального обслуживания
</t>
  </si>
  <si>
    <t xml:space="preserve"> Зайцева О.А.,начальник управления по вопросам семьи и детства;                                                                       Торхов И.В., начальник отдела социальных выплат управления мер социальной поддержки
</t>
  </si>
  <si>
    <t xml:space="preserve">Рудина Г.Ф.,начальник управления по делам инвалидов и организации социального обслуживания;                       Зайцева О.А., начальник управления по вопросам семьи и детства;           </t>
  </si>
  <si>
    <t xml:space="preserve">Рубцов Д.Н., начальник  управления по экономике и финансам;                                                                      Поздеев А.Н., начальник отдела развития материально-технической базы отрасли        </t>
  </si>
  <si>
    <t>Выполнено.                                                                      (30.03.3 - 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- 0% (далее по тексту -30.03.3)</t>
  </si>
  <si>
    <t>Обеспечение укрепления материально-технической базы и улучшения условий проживания в стационарных и полустационарных организациях социального обслуживания Удмуртской Республики в соответствии с санитарно-гигиеническими нормами и требованиями пожарной безопасности/ Безаварийная работа систем тепло и водоснабжения в зимний период. Уменьшение издержек и энергосбережение ресурсов                          (30.03.3 - 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от общего количества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- 0% (далее по тексту -30.03.3)</t>
  </si>
  <si>
    <t xml:space="preserve">Рубцов Д.Н., начальник  управления по экономике и финансам;                                                                      Поздеев А.Н.,  начальник отдела развития материально-технической базы отрасли        </t>
  </si>
  <si>
    <t>Финансирование в 2023 году не осуществлялось</t>
  </si>
  <si>
    <t xml:space="preserve">Рубцов Д.Н., начальник управления по экономике и финансам;                                                                      Рудина Г.Ф., начальник управления по делам инвалидов и организации социального обслуживания;
Зайцева О.А., начальник управления по вопросам семьи и детства;                                                                        Кучумова С.Е., начальник управления бухгалтерского учета и консолидированной отчетности - главный бухгалтер                                                                                                                            </t>
  </si>
  <si>
    <t xml:space="preserve">Министерство социальной политики и труда Удмуртской Республики                                                                    (Иутина О.В., начальник управления мер социальной поддержки;                                                                   Рудина Г.Ф., начальник управления по делам инвалидов и организации социального обслуживания;         
Зайцева О.А., начальник управления по вопросам семьи и детства;          
 Рубцов Д.Н., начальник управления по экономике и финансам;                                                                     Кучумова С.Е., начальник управления бухгалтерского учета и консолидированной отчетности - главный бухгалтер;                                                                       Зарипова А.Ф., начальник управления правовой работы, контроля и надзора)                                                                                                                                                                                                                                                                                                                                                                                                                                                                                                                                                                                             </t>
  </si>
  <si>
    <t>Предоставление более 11,6 тыс. отдельным категориям граждан, достигшим возраста 70 лет и 80 лет,  ежемесячных денежных компенсаций  расходов на уплату взноса на капитальный ремонт общего имущества в многоквартирном доме;                             Оплата в полном объеме почтовых и банковских услуг при осуществлении выплаты ежемесячной денежной компенсации отдельным категориям граждан оплаты взноса на капитальный ремонт общего имущества в многоквартирном доме</t>
  </si>
  <si>
    <t>Предоставление меры социальной поддержки отдельным категориям граждан, родившимся ранее 1 января 1946 года и не получающим меры социальной поддержки по другим законам.     
Осуществление ежемесячной денежной выплаты позволит улучшить качество жизни следующим категориям граждан: граждане, родившиеся по 31 декабря 1937 года включительно;                                  граждане, родившиеся по 31 декабря 1945 года включительно,  имеющие страховой стаж не менее 45 лет для мужчин и 40 лет для женщин</t>
  </si>
  <si>
    <t>Осуществлена поддержка организации, в том числе на частичное возмещение затрат, связанных с осуществлением деятельности, направленной на решение социальных вопросов в соответствии с уставными целями</t>
  </si>
  <si>
    <t>Материальную помощь получили 430 семей</t>
  </si>
  <si>
    <t xml:space="preserve">Мероприятие выплнено (носит заявительный принцип).  Отдельные кандидатуры отклонены в связи с несоответствием требованиям Закона УР от 25.12.2013 №89-РЗ (п. 3).
</t>
  </si>
  <si>
    <t xml:space="preserve">Министерство строительства, жилищно-коммунального  хозяйства и энергетики Удмуртской Республики                                                                                                   </t>
  </si>
  <si>
    <t xml:space="preserve">Агентство печати и массовых коммуникаций Удмуртской Республики                                                                                            </t>
  </si>
  <si>
    <t>Обеспечение реализации государственной программы - организация и совершенствование работы с гражданами по предоставлению мер социальной поддержки, повышению адресности, внедрение единой автоматизированной системы учета предоставляемых выплат, компенсаций, пособий, предоставление государственных услуг населению                                 (30.04.1 -100%;                                                              30.04.2 - не менее 90%)</t>
  </si>
  <si>
    <t xml:space="preserve">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  30.04.1 Удельный вес проведенных Минсоцполитики УР контрольных мероприятий (ревизий и проверок) использования ресурсного обеспечения государственной программы к числу запланированных - 100%;                                                                 30.04.2 Уровень выполнения значений целевых показателей (индикаторов) государственной программы - не менее 90%;   далее по тексту 30.04.1, 30.04.2 соответственно)
</t>
  </si>
  <si>
    <t xml:space="preserve">Выполнено.                                                                   Повышение прозрачности деятельности Минсоцполитики УР,  территориальных органов и подведомственных организаций , обеспечение публичности деятельности Минсоцполитики УР, в том числе размещение информации в сети «Интернет» (30.04.1 Удельный вес проведенных Минсоцполитики УР контрольных мероприятий (ревизий и проверок) использования ресурсного обеспечения государственной программы к числу запланированных - 100%;    30.04.2 Уровень выполнения значений целевых показателей (индикаторов) государственной программы - 96,06%;                                                                                        </t>
  </si>
  <si>
    <t>Создание условий для реализации полномочий Министерства. Организация реализации мероприятий государственных, республиканских, ведомственных целевых программ. Повышение эффективности распределения бюджетных средств. Повышение уровня качества финансового менеджмента, повышение уровня бюджетной дисциплины, бюджетного планирования, управления бюджетными расходами     (30.04.1 -100%;                                                      30.04.2 - не менее 90%)</t>
  </si>
  <si>
    <t xml:space="preserve">Агентство печати и массовых коммуникаций Удмуртской Республики  </t>
  </si>
  <si>
    <t xml:space="preserve">Государственная социальная помощь предоставлена        5 962 чел. </t>
  </si>
  <si>
    <t>Пенсионное обеспечение получили 50 чел.</t>
  </si>
  <si>
    <t>Ежемесячное пособие получили 5 чел.</t>
  </si>
  <si>
    <t>Выполнено.   Заявительный характер предоставления социальной поддержки.  Государственная социальная помощь предоставлена в полном объеме всем обратившимся и имеющим право на ее получение</t>
  </si>
  <si>
    <t>Выполнено. Осуществление деятельности, связанной с перевозкой носит заявительный принцип (перевозки в 2023 году не осуществлялись в связи с отсутствием потребности)        (30.02.2 Удельный вес детей, находящихся в социально опасном положении, в общей численности детского населения Удмуртской Республики - 1,5 %)</t>
  </si>
  <si>
    <t>Удовлетворение потребности в перевозке несовершеннолетних, самовольно покинувших свой дом, на 100%                                                                 (30.02.4 Удельный вес детей, находящихся в социально опасном положении, в общей численности детского населения Удмуртской Республики -  1,2 % (далее по тексту  - 30.02.4)</t>
  </si>
  <si>
    <t xml:space="preserve">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(30.02.4  - 1,2 %.)
</t>
  </si>
  <si>
    <t xml:space="preserve">Выполнено.                                                                      Повышение качества жизни семей с детьми, увеличение количества многодетных семей в Удмуртской Республике, всестороннее укрепление института семьи как формы гармоничной жизнедеятельности                  (30.02.4  - 1,5 %)
</t>
  </si>
  <si>
    <t>Зайцева О.А., управления по вопросам семьи и детства;    Иутина О.В., начальник управления мер социальной поддержки</t>
  </si>
  <si>
    <t>Зайцева О.А.,  начальник управления по вопросам семьи и детства;                                                                     Иутина О.В., начальник управления мер социальной поддержки</t>
  </si>
  <si>
    <t xml:space="preserve">В соответствии с Законом УР № 29-РЗ от 23.06.2006 года государственные полномочия по созданию и организации деятельности комиссий по делам несовершеннолетних и защите их прав переданы органам местного самоуправления.
В Удмуртской Республике созданы  35 муниципальных комиссий по делам несовершеннолетних и защите их прав (далее – муниципальные комиссии).
В 2023 году в Удмуртской Республике было проведено 835 заседаний комиссий по делам несовершеннолетних и защите их прав (2022 год - 837), в том числе 10 заседаний Межведомственной комиссии по вопросам профилактики безнадзорности и правонарушений несовершеннолетних (3 из них расширенных и выездных) и 824 заседания муниципальных комиссий (64 из них выездных и расширенных). В 2023 году на рассмотрение муниципальных комиссий поступило 7917 материалов об административных правонарушениях, совершенных несовершеннолетними и в отношении них (2021 год - 7886) в том числе:
1688 материала об административных правонарушениях, совершенных несовершеннолетними (2022 год - 2154), из них с применением мер административного наказания - 1478 материалов (2022 год - 1838); 
4268 материалов об административных правонарушениях, совершенных родителями (иными законными представителями) несовершеннолетних и иными взрослыми лицами (2022 год - 4672), из них с применением мер административного наказания - 4113 материалов (2022год - 4615).Помимо материалов об административных правонарушениях, в 2023 году на рассмотрение муниципальных комиссий поступили: 
531 материал об отказе в возбуждении уголовного дела в отношении несовершеннолетних и материалов о прекращении уголовного дела в отношении несовершеннолетних (2022 год - 536); 
410 обращений (заявлений) граждан по вопросам, связанным с защитой прав и законных интересов несовершеннолетних (2021 год - 438). 
По результатам рассмотрения материалов муниципальными комиссиями принято:
504 постановления о принятии мер воздействия к несовершеннолетним, не подлежащим уголовной ответственности (2022 год - 503); 12 постановлений, содержащих решения о ходатайстве перед судом о помещении несовершеннолетних в специальные учебно-воспитательные учреждения закрытого типа (2022 год - 16);  32 постановления, содержащих решения о ходатайстве перед судом о лишении родителей несовершеннолетних родительских прав или ограничении в родительских правах (2022 год - 33); 566 постановлений о признании семей находящимися в социально опасном положении и организации с ними межведомственной индивидуальной профилактической и социально-реабилитационной работы (2022 год - 776);
102 постановления об удовлетворении ходатайства (представления) органа, осуществляющего управление в сфере образования, об оставлении несовершеннолетним образовательной организации и 16 постановлений об отказе в удовлетворении ходатайства (2022 год - 211 и 15 соответственно);
</t>
  </si>
  <si>
    <t>Малькова В.В., начальник отдела сопровождения комиссии по делам несовершеннолетних</t>
  </si>
  <si>
    <t>01.01.2023-31.12.2023</t>
  </si>
  <si>
    <t xml:space="preserve"> Доля детй, воспитывающихся  в замещающих  семьях растет: на 01.01.2022 г. - 86,8%, на 01.01.2023 - 88,2%</t>
  </si>
  <si>
    <t>На создание условий для реализации полномочий в части предоставления мер социальной поддержки многодетным семьям в 2023 году направлено 18,1 млн. руб.</t>
  </si>
  <si>
    <t>124,7</t>
  </si>
  <si>
    <t>+0,36 п.п.</t>
  </si>
  <si>
    <t>выполнен</t>
  </si>
  <si>
    <t>не выполнен (увеличение размера среднемесячного дохода от трудовой деятельности по итогам 2023 года к планируемому значению)</t>
  </si>
  <si>
    <t>выполнен (уменьшение количества отказов вызванного уменьшением количества обращений в связи с изменением законодательства)</t>
  </si>
  <si>
    <t>не выполнен (снижение количества пенсионеров и рост количество льготников (ветеранов боевых действий на СВО))</t>
  </si>
  <si>
    <t xml:space="preserve">не выполнен (снижение количества пенсионеров) </t>
  </si>
  <si>
    <t>выполнен (плановое значение целевого показателя уточнено Министерством труда и социальной защиты Российской Федерации и установлено в размере 4,2 %  в соответствии  с Дополнительным соглашением к соглашению о реализации на территории Удмуртской Республики государственных программ субъекта Российской Федерации, направленных на достижение целей и показателей государственной программы Российской Федерации
"Социальная поддержка граждан" (прилагается))</t>
  </si>
  <si>
    <t>не выполнен В 2023 году доля несовершеннолетних, находящихся в социально-опасном положении (4937 чел.), от общего числа несовершеннолетнего населения в Удмуртской Республике (325415 чел.), составила 1,5%, что выше прогнозного показателя на 0,3%. Причиной увеличения доли является как рост выявляемости детей данной категории, чему способствовало принятие в прошлом году ряда региональных регламентирующих документов, направленных на своевременное выявление и организацию работы с несовершеннолетними данной категории, так и сокращение детского населения по сравнению с аналогичным периодом прошлого года. Так на 1.01.2022 года количество детского населения составляло 335438 несовершеннолетних, на 1.01.2023 года – 334988.</t>
  </si>
  <si>
    <t>выполнен (плановое значение целевого показателя уточнено Министерством труда и социальной защиты Российской Федерации и установлено в размере 4,2 %  в соответствии  с Дополнительным соглашением к соглашению о реализации на территории Удмуртской Республики государственных программ субъекта Российской Федерации, направленных на достижение целей и показателей государственной программы Российской Федерации Социальная поддержка граждан (прилагается))</t>
  </si>
  <si>
    <t xml:space="preserve">Выполнено                                                                      (30.03.4 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 - 40,0 тыс. человек (далее по тексту  - 30.03.4) </t>
  </si>
  <si>
    <t>Ежемесячное денежное вознаграждение выплачена 47 Почетному гражданину и 4 вдовам Почетных граждан</t>
  </si>
  <si>
    <t xml:space="preserve">Мероприятие выполнено (носит заявительный характер). </t>
  </si>
  <si>
    <t>225,1</t>
  </si>
  <si>
    <t>с 01.01.2023 пособие на ребенка отменено Закон УР от 27.12.2022 № 89-РЗ</t>
  </si>
  <si>
    <t>с 01.01.2023 единовременное пособие  отменено Закон УР от 27.12.2022 № 89-РЗ</t>
  </si>
  <si>
    <t>53  студенческих семей получили единовременную выплату  в размере 100, 0 руб при рождении ребенка</t>
  </si>
  <si>
    <t>Меры социальной поддержки многодетным семьям, предусмотренные Законом Удмуртской Республики от 5 мая 2006 года N 13-РЗ «О мерах по социальной поддержке многодетных семей» предоставлены в полном объеме всем обратившимся и имеющим право на их получение, в том числе: меры социальной поддержки многодетным семьям (компенсация стоимости проезда на внутригородском транспорте, а также в автобусах пригородного сообщения для учащихся общеобразовательных организаций) предоставлены на общую сумму 100,7 млн. руб.; безвозмездные субсидии многодетным семьям, признанным нуждающимися в улучшении жилищных условий, на строительство, реконструкцию, капитальный ремонт и приобретение жилых помещени - на общую сумму 20,0 млн. руб.</t>
  </si>
  <si>
    <t xml:space="preserve">Зайцева О.А., начальник управления по вопросам семьи и детства - начальник отдела семейной политики и демографии;                                                                                         Малькова В.В.., начальник отдела опеки и попечительства в отношении несовершеннолетних управления по вопросам семьи и детства                     </t>
  </si>
  <si>
    <t>Выполнено.                                                                         (30.04.1 -100%;                                                                               30.04.2 - 98,7%)</t>
  </si>
  <si>
    <t>Выполнено.                                                                          Обязательства  по уплате налога на имущество  и земельного налога выполнены в полном объеме</t>
  </si>
  <si>
    <t>Выполнено.                                                                                      (30.04.1 -100%;                                                                                   30.04.2 - 98,7%)</t>
  </si>
  <si>
    <t>Отсутствие финансирования из бюджета Удмуртской Республики. Денежные средства на личные расходы детям-сиротам и детям, оставшимся без попечения родителей не предоставлялись</t>
  </si>
  <si>
    <t>Выполнено.                                                                                              (30.01.1 Удельный вес малоимущих граждан,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 в общей численности малоимущих граждан в Удмуртской Республике, обратившихся за получением мер социальной поддержки - 83,8%;
30.01.2 Удельный вес граждан, получивших ежемесячную денежную компенсацию на оплату жилого помещения и коммунальных услуг (федеральные льготники), в общей численности пенсионеров, проживающих на территории Удмуртской Республики - 25,69%;
30.01.3 Удельный вес граждан, получивших ежемесячную денежную компенсацию на оплату жилого помещения и коммунальных услуг (региональные льготники), в общей численности пенсионеров, проживающих на территории Удмуртской Республики -26,44%; 
30.01.4 Удельный вес отдельных категорий граждан, получивших меры социальной поддержки в части уплаты транспортного налога, от общего числа заявителей, имеющих право на их получение -100,0%)</t>
  </si>
  <si>
    <t xml:space="preserve"> Рудина Г.Ф., начальник управления по делам инвалидов и организации социального обслуживания;   Иутина О.В., начальник управления мер социальной поддержки;                                                       
Зайцева О.А.,  начальник управления по вопросам семьи и детства  ;                                                                   
Малькова В.В., начальник отдела опеки и попечительства в отношении несовершеннолетних управления по вопросам семьи и детства;                                              Торхов И.В., начальник отдела социальных выплат управления мер социальной поддержки;                       
Лукина М.В., начальник отдела по делам инвалидов управления по делам инвалидов и организации социального обслуживания; 
Рубцов Д.Н. начальник  управления по экономике и финансам                              
                                            </t>
  </si>
  <si>
    <t xml:space="preserve">Зайцева О.А.,  начальник управления по вопросам семьи и детства;                                                                                Малькова В.В.., начальник отдела опеки и попечительства в отношении несовершеннолетних управления по вопросам семьи и детства                                                                      </t>
  </si>
  <si>
    <t>Средства в размере 7,25 млн. руб., направленные в рамках реализации мероприятий по подготовке  к отопительному сезону, на замену оконных блоков, ремонт системы отопления, ремонт водопровода и др., способствуют уменьшению издержек и энергосбережению ресурсов</t>
  </si>
  <si>
    <t>В рамках выделенных средств (0,23 млн. руб.) на обеспечение комплексной безопасности  учреждения частично оснащены инженерно-техническими средствами и системами охраны</t>
  </si>
  <si>
    <t xml:space="preserve">Проведение мероприятий, посвященных Дню пожилых людей, празднованию Дня Победы в Великой Отечественной войне 1941 - 1945 годов, Дню Героев Отечества. Предоставление адресной финансовой помощи. Проведение республиканского конкурса по компьютерной грамотности среди пожилых людей. Проведение фестивалей, выставок творчества, конкурсов. Разработка и издание информационно-аналитических сборников, справочных изданий, буклетов по вопросам социальной защиты пожилых людей                                                                                   (30.03.4 Количество пожилых людей, принявших участие в республиканских, городских и районных мероприятиях, посвященных Дню Победы, Международному дню пожилых людей, Международному дню инвалидов и иных мероприятиях - 40,0 тыс. человек (далее по тексту  - 30.03.4) </t>
  </si>
  <si>
    <t xml:space="preserve">Реализация 442-ФЗ - развитие рынка конкурентоспособных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(30.03.5 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 - 0,55%;
30.03.6 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- 82,4%;                                                                                                                 (далее по тексту - 30.03.5, 30.03.6 соответственно)
</t>
  </si>
  <si>
    <t xml:space="preserve">Выполнено.                                                                  Реализация 442-ФЗ - развитие рынка конкурентоспособных поставщиков социальных услуг. 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(30.03.5 Доля средств бюджета Удмуртской Республики, выделяемых негосударственным организациям, в том числе социально ориентированным некоммерческим организациям, на предоставление услуг, в общем объеме средств бюджета Удмуртской Республики выделяемых на предоставление социального обслуживания и социального сопровождения - 0,91%;
30.03.6 Удельный вес организаций социального обслуживания, основанных на иных формах собственности, в общем количестве организаций социального обслуживания всех форм собственности - 83,8%;                                                                                                                 (далее по тексту - 30.03.5, 30.03.6 соответственно)
</t>
  </si>
  <si>
    <t xml:space="preserve">Компенсация предусмотрена Федеральным законом в качестве меры поддержки поставщиков социальных услуг, включенных в реестр поставщиков социальных услуг субъекта Российской Федерации, предоставляющих гражданам социальные услуги в соответствии с индивидуальными программами, но не участвующих в выполнении государственного задания (заказа), то есть не являющихся государственными организациями. 
В 2023 году в Министерством  от  9 негосударственных поставщиков социальных услуг, состоящих в реестре социальных услуг Удмуртской Республики, поступили заявкина выплату компенсации. По итогам работы за  2023 год сумма выплаченной компенсации составила
 28 191,7 млн. руб.                                                                  (30.03.5 - 0,91%;                                                                                         30.03.6 - 83,8 %)         </t>
  </si>
  <si>
    <t xml:space="preserve">Иутина О.В., начальник управления мер социальной поддержки;                                                                                           Торхов И.В., начальник отдела социальных выплат управления мер социальной поддержки;                         Абашева М.М., начальник отдела государственных социальных гарантий  управления мер социальной поддержки;                                                                                               Лукина М.В., начальник отдела по делам инвалидов управления по делам инвалидов и организации социального обслуживания;                                            Осипов С.В., начальник отдела организации социального обслуживания населения управления по делам инвалидов и организации социального обслуживания                                                                             </t>
  </si>
  <si>
    <t>Выполнено.                                                                                    Компенсация расходов произведена в полном объеме. Обьем средств,направленных на данные выплаты, составил 1,8 млн. рублей</t>
  </si>
  <si>
    <t xml:space="preserve">Выполнено.                                                                                 В рамках государственного задания оказаны государственные услуги в полном объеме.                      (30.00.1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населения - 99,9%;                                                              30.00.2 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 - 99,6%*;                                                                                                                          </t>
  </si>
  <si>
    <t xml:space="preserve">Выполнено. </t>
  </si>
  <si>
    <t>В соответствии с распоряжением Правительства УР от 26.12.2022 N 1455-р
"Об утверждении Плана мероприятий ("дорожной карты") по созданию системы долговременного ухода за гражданами пожилого возраста и инвалидами на территории Удмуртской Республики в 2023 году" в 
 Удмуртской Республике реализаются "дорожная карта" направленная на повышение качества жизни и совершенствование социального обслуживания граждан пожилого возраста и инвалидов, проживающих на территории Удмуртской Республики, частично или полностью утративших способность осуществлять самообслуживание, самостоятельно передвигаться в силу заболевания, травмы, возраста или наличия инвалидности. Нормативные правовые акты, направленные на обеспечение создание системы долговременного ухода за гражданами пожилого возраста и инвалидами, реализуются в установленном порядке.</t>
  </si>
  <si>
    <t>Специалистами органов местного самоуправления обеспечено осуществление отдельных государственных пономочий по управлению специализированным жилищным фондом Удмуртской Республики для детей-сирот; обеспечению сохранности закрепленных за детьми-сиротами жилых помещений ; управлению жилыми помещениями, исключенными из специализированного жилищного фонда для детей-сирот. Расходы в 2023 году составили 18,1 млн.рублей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</si>
</sst>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0.0"/>
    <numFmt numFmtId="166" formatCode="0.000"/>
    <numFmt numFmtId="167" formatCode="_-* #,##0.00&quot;р.&quot;_-;\-* #,##0.00&quot;р.&quot;_-;_-* &quot;-&quot;??&quot;р.&quot;_-;_-@_-"/>
    <numFmt numFmtId="168" formatCode="_-* #,##0.00_р_._-;\-* #,##0.00_р_._-;_-* &quot;-&quot;??_р_._-;_-@_-"/>
    <numFmt numFmtId="169" formatCode="[$-419]General"/>
    <numFmt numFmtId="170" formatCode="0.0000"/>
  </numFmts>
  <fonts count="54" x14ac:knownFonts="1">
    <font>
      <sz val="11"/>
      <color theme="1"/>
      <name val="Calibri"/>
      <family val="2"/>
      <charset val="204"/>
      <scheme val="minor"/>
    </font>
    <font>
      <sz val="9"/>
      <name val="Times New Roman"/>
      <family val="1"/>
      <charset val="204"/>
    </font>
    <font>
      <b/>
      <sz val="10"/>
      <color rgb="FF000000"/>
      <name val="Arial Cyr"/>
    </font>
    <font>
      <sz val="10"/>
      <color rgb="FF000000"/>
      <name val="Arial Cyr"/>
    </font>
    <font>
      <i/>
      <sz val="9"/>
      <name val="Times New Roman"/>
      <family val="1"/>
      <charset val="204"/>
    </font>
    <font>
      <sz val="10"/>
      <name val="Arial Cyr"/>
      <charset val="204"/>
    </font>
    <font>
      <sz val="9"/>
      <color theme="1"/>
      <name val="Times New Roman"/>
      <family val="1"/>
      <charset val="204"/>
    </font>
    <font>
      <sz val="9"/>
      <color rgb="FF000000"/>
      <name val="Times New Roman"/>
      <family val="1"/>
      <charset val="204"/>
    </font>
    <font>
      <sz val="11"/>
      <color theme="1"/>
      <name val="Times New Roman"/>
      <family val="1"/>
      <charset val="204"/>
    </font>
    <font>
      <sz val="11"/>
      <name val="Calibri"/>
      <family val="2"/>
      <charset val="204"/>
      <scheme val="minor"/>
    </font>
    <font>
      <b/>
      <sz val="11"/>
      <color theme="1"/>
      <name val="Times New Roman"/>
      <family val="1"/>
      <charset val="204"/>
    </font>
    <font>
      <b/>
      <sz val="10"/>
      <color theme="1"/>
      <name val="Times New Roman"/>
      <family val="1"/>
      <charset val="204"/>
    </font>
    <font>
      <b/>
      <sz val="10"/>
      <color rgb="FF000000"/>
      <name val="Times New Roman"/>
      <family val="1"/>
      <charset val="204"/>
    </font>
    <font>
      <i/>
      <sz val="8"/>
      <color theme="1"/>
      <name val="Times New Roman"/>
      <family val="1"/>
      <charset val="204"/>
    </font>
    <font>
      <sz val="10"/>
      <color theme="1"/>
      <name val="Times New Roman"/>
      <family val="1"/>
      <charset val="204"/>
    </font>
    <font>
      <b/>
      <u/>
      <sz val="10"/>
      <color theme="1"/>
      <name val="Times New Roman"/>
      <family val="1"/>
      <charset val="204"/>
    </font>
    <font>
      <b/>
      <sz val="10"/>
      <color rgb="FF000000"/>
      <name val="Arial CYR"/>
      <family val="2"/>
    </font>
    <font>
      <sz val="12"/>
      <color theme="1"/>
      <name val="Times New Roman"/>
      <family val="1"/>
      <charset val="204"/>
    </font>
    <font>
      <b/>
      <sz val="10"/>
      <name val="Times New Roman"/>
      <family val="1"/>
      <charset val="204"/>
    </font>
    <font>
      <sz val="10"/>
      <name val="Times New Roman"/>
      <family val="1"/>
      <charset val="204"/>
    </font>
    <font>
      <sz val="12"/>
      <name val="Times New Roman"/>
      <family val="1"/>
      <charset val="204"/>
    </font>
    <font>
      <sz val="11"/>
      <color theme="1"/>
      <name val="Calibri"/>
      <family val="2"/>
      <charset val="204"/>
    </font>
    <font>
      <sz val="11"/>
      <color rgb="FF000000"/>
      <name val="Times New Roman"/>
      <family val="1"/>
      <charset val="204"/>
    </font>
    <font>
      <b/>
      <u/>
      <sz val="11"/>
      <color theme="1"/>
      <name val="Times New Roman"/>
      <family val="1"/>
      <charset val="204"/>
    </font>
    <font>
      <b/>
      <sz val="11"/>
      <name val="Times New Roman"/>
      <family val="1"/>
      <charset val="204"/>
    </font>
    <font>
      <sz val="11"/>
      <name val="Times New Roman"/>
      <family val="1"/>
      <charset val="204"/>
    </font>
    <font>
      <sz val="11"/>
      <color indexed="8"/>
      <name val="Times New Roman"/>
      <family val="1"/>
      <charset val="204"/>
    </font>
    <font>
      <b/>
      <u/>
      <sz val="9"/>
      <name val="Times New Roman"/>
      <family val="1"/>
      <charset val="204"/>
    </font>
    <font>
      <sz val="11"/>
      <color theme="1"/>
      <name val="Calibri"/>
      <family val="2"/>
      <charset val="204"/>
      <scheme val="minor"/>
    </font>
    <font>
      <sz val="10"/>
      <name val="Arial"/>
      <family val="2"/>
      <charset val="204"/>
    </font>
    <font>
      <sz val="10"/>
      <name val="Arial Cyr"/>
      <family val="2"/>
      <charset val="204"/>
    </font>
    <font>
      <sz val="10"/>
      <name val="System"/>
      <family val="2"/>
      <charset val="204"/>
    </font>
    <font>
      <sz val="11"/>
      <color indexed="8"/>
      <name val="Calibri"/>
      <family val="2"/>
      <charset val="204"/>
    </font>
    <font>
      <sz val="10"/>
      <name val="Helv"/>
    </font>
    <font>
      <sz val="6.15"/>
      <name val="Arial"/>
      <family val="2"/>
    </font>
    <font>
      <sz val="11"/>
      <color rgb="FF000000"/>
      <name val="Calibri"/>
      <family val="2"/>
      <charset val="204"/>
    </font>
    <font>
      <u/>
      <sz val="13"/>
      <color theme="10"/>
      <name val="Arial"/>
      <family val="2"/>
      <charset val="204"/>
    </font>
    <font>
      <u/>
      <sz val="12.1"/>
      <color theme="10"/>
      <name val="Calibri"/>
      <family val="2"/>
    </font>
    <font>
      <sz val="11"/>
      <color theme="1"/>
      <name val="Times New Roman"/>
      <family val="2"/>
      <charset val="204"/>
    </font>
    <font>
      <sz val="11"/>
      <color theme="1"/>
      <name val="Calibri"/>
      <family val="2"/>
      <scheme val="minor"/>
    </font>
    <font>
      <sz val="14"/>
      <color theme="1"/>
      <name val="Times New Roman"/>
      <family val="2"/>
      <charset val="204"/>
    </font>
    <font>
      <sz val="8"/>
      <color theme="1"/>
      <name val="Calibri"/>
      <family val="2"/>
      <charset val="204"/>
      <scheme val="minor"/>
    </font>
    <font>
      <u/>
      <sz val="12"/>
      <name val="Times New Roman"/>
      <family val="1"/>
      <charset val="204"/>
    </font>
    <font>
      <sz val="12"/>
      <color indexed="8"/>
      <name val="Times New Roman"/>
      <family val="1"/>
      <charset val="204"/>
    </font>
    <font>
      <sz val="11"/>
      <color rgb="FFFF0000"/>
      <name val="Calibri"/>
      <family val="2"/>
      <charset val="204"/>
      <scheme val="minor"/>
    </font>
    <font>
      <b/>
      <sz val="11"/>
      <color theme="1"/>
      <name val="Calibri"/>
      <family val="2"/>
      <charset val="204"/>
      <scheme val="minor"/>
    </font>
    <font>
      <b/>
      <sz val="12"/>
      <color theme="1"/>
      <name val="Calibri"/>
      <family val="2"/>
      <charset val="204"/>
      <scheme val="minor"/>
    </font>
    <font>
      <sz val="11"/>
      <name val="Calibri"/>
      <family val="2"/>
      <charset val="204"/>
    </font>
    <font>
      <sz val="10"/>
      <color indexed="8"/>
      <name val="Times New Roman"/>
      <family val="1"/>
      <charset val="204"/>
    </font>
    <font>
      <sz val="10"/>
      <name val="Calibri"/>
      <family val="2"/>
      <charset val="204"/>
    </font>
    <font>
      <b/>
      <u/>
      <sz val="12"/>
      <color theme="1"/>
      <name val="Times New Roman"/>
      <family val="1"/>
      <charset val="204"/>
    </font>
    <font>
      <sz val="11"/>
      <color rgb="FFFF0000"/>
      <name val="Times New Roman"/>
      <family val="1"/>
      <charset val="204"/>
    </font>
    <font>
      <b/>
      <sz val="9"/>
      <name val="Times New Roman"/>
      <family val="1"/>
      <charset val="204"/>
    </font>
    <font>
      <sz val="9"/>
      <color theme="1"/>
      <name val="Calibri"/>
      <family val="2"/>
      <charset val="204"/>
      <scheme val="minor"/>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8"/>
      </top>
      <bottom style="thin">
        <color indexed="8"/>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style="thin">
        <color indexed="64"/>
      </right>
      <top/>
      <bottom style="thin">
        <color rgb="FF000000"/>
      </bottom>
      <diagonal/>
    </border>
    <border>
      <left/>
      <right/>
      <top style="thin">
        <color rgb="FF000000"/>
      </top>
      <bottom/>
      <diagonal/>
    </border>
  </borders>
  <cellStyleXfs count="125">
    <xf numFmtId="0" fontId="0" fillId="0" borderId="0"/>
    <xf numFmtId="0" fontId="2" fillId="0" borderId="6">
      <alignment vertical="top" wrapText="1"/>
    </xf>
    <xf numFmtId="1" fontId="3" fillId="0" borderId="6">
      <alignment horizontal="center" vertical="top" shrinkToFit="1"/>
    </xf>
    <xf numFmtId="0" fontId="5" fillId="0" borderId="0"/>
    <xf numFmtId="0" fontId="2" fillId="0" borderId="6">
      <alignment vertical="top" wrapText="1"/>
    </xf>
    <xf numFmtId="1" fontId="3" fillId="0" borderId="6">
      <alignment horizontal="center" vertical="top" shrinkToFit="1"/>
    </xf>
    <xf numFmtId="1" fontId="3" fillId="0" borderId="6">
      <alignment horizontal="center" vertical="top" shrinkToFit="1"/>
    </xf>
    <xf numFmtId="0" fontId="3" fillId="0" borderId="0"/>
    <xf numFmtId="4" fontId="2" fillId="2" borderId="6">
      <alignment horizontal="right" vertical="top" shrinkToFit="1"/>
    </xf>
    <xf numFmtId="4" fontId="2" fillId="3" borderId="6">
      <alignment horizontal="right" vertical="top" shrinkToFit="1"/>
    </xf>
    <xf numFmtId="0" fontId="2" fillId="0" borderId="6">
      <alignment vertical="top" wrapText="1"/>
    </xf>
    <xf numFmtId="4" fontId="16" fillId="2" borderId="6">
      <alignment horizontal="right" vertical="top" shrinkToFit="1"/>
    </xf>
    <xf numFmtId="0" fontId="2" fillId="0" borderId="6">
      <alignment vertical="top" wrapText="1"/>
    </xf>
    <xf numFmtId="1" fontId="3" fillId="0" borderId="6">
      <alignment horizontal="center" vertical="top" shrinkToFit="1"/>
    </xf>
    <xf numFmtId="0" fontId="16" fillId="0" borderId="6">
      <alignment vertical="top" wrapText="1"/>
    </xf>
    <xf numFmtId="4" fontId="2" fillId="2" borderId="6">
      <alignment horizontal="right" vertical="top" shrinkToFit="1"/>
    </xf>
    <xf numFmtId="0" fontId="21" fillId="0" borderId="0"/>
    <xf numFmtId="43" fontId="28" fillId="0" borderId="0" applyFont="0" applyFill="0" applyBorder="0" applyAlignment="0" applyProtection="0"/>
    <xf numFmtId="43" fontId="28" fillId="0" borderId="0" applyFont="0" applyFill="0" applyBorder="0" applyAlignment="0" applyProtection="0"/>
    <xf numFmtId="169" fontId="35" fillId="0" borderId="0"/>
    <xf numFmtId="0" fontId="34" fillId="0" borderId="19" applyNumberFormat="0" applyFill="0" applyProtection="0">
      <alignment horizontal="left" vertical="top" wrapText="1"/>
    </xf>
    <xf numFmtId="0" fontId="31" fillId="0" borderId="0" applyNumberFormat="0" applyFill="0" applyBorder="0" applyAlignment="0" applyProtection="0"/>
    <xf numFmtId="168" fontId="29" fillId="0" borderId="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7" fontId="28" fillId="0" borderId="0" applyFont="0" applyFill="0" applyBorder="0" applyAlignment="0" applyProtection="0"/>
    <xf numFmtId="0" fontId="29" fillId="0" borderId="0"/>
    <xf numFmtId="0" fontId="38" fillId="0" borderId="0"/>
    <xf numFmtId="0" fontId="29" fillId="0" borderId="0"/>
    <xf numFmtId="0" fontId="39" fillId="0" borderId="0"/>
    <xf numFmtId="0" fontId="29" fillId="0" borderId="0"/>
    <xf numFmtId="4" fontId="30" fillId="0" borderId="1">
      <alignment horizontal="right"/>
    </xf>
    <xf numFmtId="0" fontId="5" fillId="0" borderId="0"/>
    <xf numFmtId="0" fontId="28" fillId="0" borderId="0"/>
    <xf numFmtId="0" fontId="29" fillId="0" borderId="0"/>
    <xf numFmtId="0" fontId="29" fillId="0" borderId="0"/>
    <xf numFmtId="0" fontId="29" fillId="0" borderId="0"/>
    <xf numFmtId="0" fontId="29" fillId="0" borderId="0"/>
    <xf numFmtId="0" fontId="29" fillId="0" borderId="0"/>
    <xf numFmtId="0" fontId="38" fillId="0" borderId="0"/>
    <xf numFmtId="0" fontId="39" fillId="0" borderId="0"/>
    <xf numFmtId="0" fontId="29" fillId="0" borderId="0" applyNumberFormat="0" applyFont="0" applyFill="0" applyBorder="0" applyAlignment="0" applyProtection="0">
      <alignment vertical="top"/>
    </xf>
    <xf numFmtId="0" fontId="5" fillId="0" borderId="0"/>
    <xf numFmtId="0" fontId="28" fillId="0" borderId="0"/>
    <xf numFmtId="0" fontId="39" fillId="0" borderId="0"/>
    <xf numFmtId="0" fontId="30" fillId="0" borderId="0"/>
    <xf numFmtId="0" fontId="28" fillId="0" borderId="0"/>
    <xf numFmtId="0" fontId="30" fillId="0" borderId="0"/>
    <xf numFmtId="0" fontId="29" fillId="0" borderId="0"/>
    <xf numFmtId="0" fontId="32" fillId="0" borderId="0"/>
    <xf numFmtId="0" fontId="30" fillId="0" borderId="0"/>
    <xf numFmtId="0" fontId="40" fillId="0" borderId="0"/>
    <xf numFmtId="9" fontId="29" fillId="0" borderId="0" applyFont="0" applyFill="0" applyBorder="0" applyAlignment="0" applyProtection="0"/>
    <xf numFmtId="9" fontId="28" fillId="0" borderId="0" applyFont="0" applyFill="0" applyBorder="0" applyAlignment="0" applyProtection="0"/>
    <xf numFmtId="0" fontId="33" fillId="0" borderId="0"/>
    <xf numFmtId="43"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0" fontId="28" fillId="0" borderId="0"/>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41" fillId="0" borderId="0"/>
    <xf numFmtId="0" fontId="28" fillId="0" borderId="0"/>
    <xf numFmtId="0" fontId="2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20" applyNumberFormat="0">
      <alignment horizontal="right" vertical="top"/>
    </xf>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1" fillId="0" borderId="0"/>
    <xf numFmtId="0" fontId="41" fillId="0" borderId="0"/>
    <xf numFmtId="0" fontId="41" fillId="0" borderId="0"/>
    <xf numFmtId="0" fontId="41" fillId="0" borderId="0"/>
    <xf numFmtId="0" fontId="29" fillId="0" borderId="0"/>
    <xf numFmtId="168" fontId="29" fillId="0" borderId="0" applyFont="0" applyFill="0" applyBorder="0" applyAlignment="0" applyProtection="0"/>
    <xf numFmtId="0" fontId="29" fillId="0" borderId="0"/>
    <xf numFmtId="0" fontId="3" fillId="0" borderId="0"/>
    <xf numFmtId="164" fontId="2" fillId="2" borderId="6">
      <alignment horizontal="right" vertical="top" shrinkToFit="1"/>
    </xf>
    <xf numFmtId="0" fontId="2" fillId="0" borderId="6">
      <alignment vertical="top" wrapText="1"/>
    </xf>
    <xf numFmtId="1" fontId="3" fillId="0" borderId="6">
      <alignment horizontal="center" vertical="top" shrinkToFit="1"/>
    </xf>
    <xf numFmtId="0" fontId="2" fillId="0" borderId="6">
      <alignment vertical="top" wrapText="1"/>
    </xf>
  </cellStyleXfs>
  <cellXfs count="511">
    <xf numFmtId="0" fontId="0" fillId="0" borderId="0" xfId="0"/>
    <xf numFmtId="164" fontId="1"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1" fillId="0" borderId="1" xfId="0" applyFont="1" applyFill="1" applyBorder="1" applyAlignment="1">
      <alignment vertical="top" wrapText="1"/>
    </xf>
    <xf numFmtId="49" fontId="1" fillId="0" borderId="5" xfId="0" applyNumberFormat="1" applyFont="1" applyFill="1" applyBorder="1" applyAlignment="1">
      <alignment vertical="top"/>
    </xf>
    <xf numFmtId="0" fontId="1" fillId="0" borderId="5" xfId="0" applyFont="1" applyFill="1" applyBorder="1" applyAlignment="1">
      <alignment vertical="top" wrapText="1"/>
    </xf>
    <xf numFmtId="49" fontId="1" fillId="0" borderId="0" xfId="0" applyNumberFormat="1" applyFont="1" applyFill="1" applyBorder="1" applyAlignment="1">
      <alignment horizontal="center" vertical="top"/>
    </xf>
    <xf numFmtId="49" fontId="1" fillId="0" borderId="0" xfId="0" applyNumberFormat="1" applyFont="1" applyFill="1" applyBorder="1" applyAlignment="1">
      <alignment vertical="top"/>
    </xf>
    <xf numFmtId="0" fontId="1" fillId="0" borderId="2"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0" xfId="0" applyFont="1" applyFill="1"/>
    <xf numFmtId="165" fontId="0" fillId="0" borderId="0" xfId="0" applyNumberFormat="1" applyFill="1"/>
    <xf numFmtId="165" fontId="0" fillId="0" borderId="0" xfId="0" applyNumberFormat="1" applyFill="1" applyAlignment="1">
      <alignment wrapText="1"/>
    </xf>
    <xf numFmtId="165" fontId="8" fillId="0" borderId="0" xfId="0" applyNumberFormat="1" applyFont="1" applyFill="1"/>
    <xf numFmtId="165" fontId="8" fillId="0" borderId="0" xfId="0" applyNumberFormat="1" applyFont="1" applyFill="1" applyAlignment="1">
      <alignment wrapText="1"/>
    </xf>
    <xf numFmtId="165" fontId="0" fillId="0" borderId="0" xfId="0" applyNumberFormat="1" applyFill="1" applyAlignment="1">
      <alignment vertical="top" wrapText="1"/>
    </xf>
    <xf numFmtId="165" fontId="0" fillId="0" borderId="0" xfId="0" applyNumberFormat="1" applyFill="1" applyAlignment="1">
      <alignment vertical="top"/>
    </xf>
    <xf numFmtId="165" fontId="8" fillId="0" borderId="1" xfId="0" applyNumberFormat="1" applyFont="1" applyFill="1" applyBorder="1" applyAlignment="1">
      <alignment horizontal="center" wrapText="1"/>
    </xf>
    <xf numFmtId="165" fontId="8" fillId="0" borderId="1" xfId="0" applyNumberFormat="1" applyFont="1" applyFill="1" applyBorder="1" applyAlignment="1">
      <alignment vertical="top" wrapText="1"/>
    </xf>
    <xf numFmtId="165" fontId="9" fillId="0" borderId="0" xfId="0" applyNumberFormat="1" applyFont="1" applyFill="1"/>
    <xf numFmtId="165" fontId="8" fillId="0" borderId="0" xfId="0" applyNumberFormat="1" applyFont="1" applyFill="1" applyAlignment="1">
      <alignment vertical="top"/>
    </xf>
    <xf numFmtId="165" fontId="8" fillId="0" borderId="0" xfId="0" applyNumberFormat="1" applyFont="1" applyFill="1" applyAlignment="1">
      <alignment horizontal="center"/>
    </xf>
    <xf numFmtId="165" fontId="12" fillId="0" borderId="1" xfId="0" applyNumberFormat="1" applyFont="1" applyFill="1" applyBorder="1" applyAlignment="1">
      <alignment horizontal="center" vertical="top" wrapText="1"/>
    </xf>
    <xf numFmtId="165" fontId="12" fillId="0" borderId="1" xfId="0" applyNumberFormat="1" applyFont="1" applyFill="1" applyBorder="1" applyAlignment="1">
      <alignment horizontal="center" vertical="top"/>
    </xf>
    <xf numFmtId="165" fontId="13" fillId="0" borderId="10" xfId="0" applyNumberFormat="1" applyFont="1" applyFill="1" applyBorder="1" applyAlignment="1">
      <alignment vertical="top"/>
    </xf>
    <xf numFmtId="0" fontId="14" fillId="0" borderId="0" xfId="0" applyFont="1" applyFill="1"/>
    <xf numFmtId="165" fontId="14" fillId="0" borderId="0" xfId="0" applyNumberFormat="1" applyFont="1" applyFill="1"/>
    <xf numFmtId="0" fontId="17" fillId="0" borderId="0" xfId="0" applyFont="1" applyFill="1"/>
    <xf numFmtId="2" fontId="17" fillId="0" borderId="0" xfId="0" applyNumberFormat="1" applyFont="1" applyFill="1" applyAlignment="1">
      <alignment wrapText="1"/>
    </xf>
    <xf numFmtId="0" fontId="17" fillId="0" borderId="0" xfId="0" applyFont="1" applyFill="1" applyAlignment="1">
      <alignment wrapText="1"/>
    </xf>
    <xf numFmtId="0" fontId="20" fillId="0" borderId="0" xfId="0" applyFont="1" applyFill="1"/>
    <xf numFmtId="0" fontId="8" fillId="0" borderId="0" xfId="0" applyFont="1" applyFill="1"/>
    <xf numFmtId="4" fontId="8" fillId="0" borderId="0" xfId="0" applyNumberFormat="1" applyFont="1" applyFill="1" applyAlignment="1">
      <alignment horizontal="center" vertical="top" wrapText="1"/>
    </xf>
    <xf numFmtId="0" fontId="8" fillId="0" borderId="0" xfId="0" applyFont="1" applyFill="1" applyAlignment="1">
      <alignment horizontal="justify"/>
    </xf>
    <xf numFmtId="2" fontId="8" fillId="0" borderId="0" xfId="0" applyNumberFormat="1" applyFont="1" applyFill="1" applyAlignment="1">
      <alignment wrapText="1"/>
    </xf>
    <xf numFmtId="0" fontId="8" fillId="0" borderId="0" xfId="0" applyFont="1" applyFill="1" applyAlignment="1">
      <alignment wrapText="1"/>
    </xf>
    <xf numFmtId="0" fontId="24" fillId="0" borderId="7" xfId="0" applyFont="1" applyFill="1" applyBorder="1" applyAlignment="1">
      <alignment vertical="top" wrapText="1"/>
    </xf>
    <xf numFmtId="0" fontId="24" fillId="0" borderId="11" xfId="0" applyFont="1" applyFill="1" applyBorder="1" applyAlignment="1">
      <alignment vertical="top" wrapText="1"/>
    </xf>
    <xf numFmtId="0" fontId="24" fillId="0" borderId="0" xfId="0" applyFont="1" applyFill="1"/>
    <xf numFmtId="49" fontId="24" fillId="0" borderId="1" xfId="0" applyNumberFormat="1" applyFont="1" applyFill="1" applyBorder="1" applyAlignment="1">
      <alignment horizontal="center" vertical="top"/>
    </xf>
    <xf numFmtId="49" fontId="24" fillId="0" borderId="1" xfId="0" applyNumberFormat="1" applyFont="1" applyFill="1" applyBorder="1" applyAlignment="1">
      <alignment horizontal="center" vertical="top" wrapText="1"/>
    </xf>
    <xf numFmtId="49" fontId="25" fillId="0" borderId="1" xfId="0" applyNumberFormat="1" applyFont="1" applyFill="1" applyBorder="1" applyAlignment="1">
      <alignment horizontal="center" vertical="top"/>
    </xf>
    <xf numFmtId="0" fontId="25" fillId="0" borderId="1" xfId="0" applyFont="1" applyFill="1" applyBorder="1" applyAlignment="1">
      <alignment horizontal="center" vertical="top"/>
    </xf>
    <xf numFmtId="49" fontId="25" fillId="0" borderId="1" xfId="0" applyNumberFormat="1" applyFont="1" applyFill="1" applyBorder="1" applyAlignment="1">
      <alignment horizontal="center" vertical="top" wrapText="1"/>
    </xf>
    <xf numFmtId="0" fontId="25" fillId="0" borderId="1" xfId="0" applyFont="1" applyFill="1" applyBorder="1" applyAlignment="1">
      <alignment vertical="top" wrapText="1"/>
    </xf>
    <xf numFmtId="0" fontId="26" fillId="0" borderId="1" xfId="0" applyFont="1" applyFill="1" applyBorder="1" applyAlignment="1">
      <alignment horizontal="center" vertical="top" wrapText="1"/>
    </xf>
    <xf numFmtId="4" fontId="25" fillId="0" borderId="0" xfId="0" applyNumberFormat="1" applyFont="1" applyFill="1" applyAlignment="1">
      <alignment horizontal="center" vertical="top" wrapText="1"/>
    </xf>
    <xf numFmtId="49" fontId="25" fillId="0" borderId="0" xfId="0" applyNumberFormat="1" applyFont="1" applyFill="1"/>
    <xf numFmtId="0" fontId="25" fillId="0" borderId="0" xfId="0" applyFont="1" applyFill="1" applyAlignment="1">
      <alignment wrapText="1"/>
    </xf>
    <xf numFmtId="0" fontId="8" fillId="0" borderId="0" xfId="0" applyFont="1" applyFill="1" applyAlignment="1">
      <alignment vertical="top"/>
    </xf>
    <xf numFmtId="0" fontId="25" fillId="0" borderId="0" xfId="0" applyFont="1" applyFill="1" applyAlignment="1">
      <alignment vertical="top"/>
    </xf>
    <xf numFmtId="2" fontId="8" fillId="0" borderId="0" xfId="0" applyNumberFormat="1" applyFont="1" applyFill="1" applyAlignment="1">
      <alignment vertical="top" wrapText="1"/>
    </xf>
    <xf numFmtId="2" fontId="25" fillId="0" borderId="1" xfId="0" applyNumberFormat="1" applyFont="1" applyFill="1" applyBorder="1" applyAlignment="1">
      <alignment vertical="top" wrapText="1"/>
    </xf>
    <xf numFmtId="2" fontId="25" fillId="0" borderId="0" xfId="0" applyNumberFormat="1" applyFont="1" applyFill="1" applyAlignment="1">
      <alignment vertical="top" wrapText="1"/>
    </xf>
    <xf numFmtId="0" fontId="22" fillId="0" borderId="1" xfId="0" applyFont="1" applyFill="1" applyBorder="1" applyAlignment="1">
      <alignment horizontal="left" vertical="top" wrapText="1"/>
    </xf>
    <xf numFmtId="164" fontId="17" fillId="0" borderId="0" xfId="0" applyNumberFormat="1" applyFont="1" applyFill="1"/>
    <xf numFmtId="0" fontId="14" fillId="0" borderId="0" xfId="16" applyFont="1"/>
    <xf numFmtId="0" fontId="14" fillId="0" borderId="0" xfId="16" applyFont="1" applyAlignment="1">
      <alignment horizontal="justify"/>
    </xf>
    <xf numFmtId="0" fontId="14" fillId="0" borderId="0" xfId="16" applyFont="1" applyAlignment="1"/>
    <xf numFmtId="0" fontId="14" fillId="0" borderId="1" xfId="16" applyFont="1" applyBorder="1" applyAlignment="1">
      <alignment horizontal="center" vertical="top" wrapText="1"/>
    </xf>
    <xf numFmtId="0" fontId="14" fillId="0" borderId="1" xfId="16" applyFont="1" applyBorder="1" applyAlignment="1">
      <alignment horizontal="left" vertical="top" wrapText="1"/>
    </xf>
    <xf numFmtId="0" fontId="14" fillId="0" borderId="1" xfId="16" applyFont="1" applyBorder="1" applyAlignment="1">
      <alignment horizontal="center" vertical="top"/>
    </xf>
    <xf numFmtId="0" fontId="4" fillId="0" borderId="1" xfId="0" applyFont="1" applyFill="1" applyBorder="1" applyAlignment="1">
      <alignment horizontal="left" vertical="top" wrapText="1"/>
    </xf>
    <xf numFmtId="14" fontId="14" fillId="0" borderId="1" xfId="16" applyNumberFormat="1" applyFont="1" applyBorder="1" applyAlignment="1">
      <alignment horizontal="center" vertical="top" wrapText="1"/>
    </xf>
    <xf numFmtId="14" fontId="14" fillId="0" borderId="1" xfId="16" applyNumberFormat="1" applyFont="1" applyBorder="1" applyAlignment="1">
      <alignment horizontal="center" vertical="top"/>
    </xf>
    <xf numFmtId="4" fontId="25" fillId="0" borderId="1" xfId="0" applyNumberFormat="1" applyFont="1" applyFill="1" applyBorder="1" applyAlignment="1">
      <alignment horizontal="center" vertical="top"/>
    </xf>
    <xf numFmtId="49" fontId="25" fillId="0" borderId="0" xfId="0" applyNumberFormat="1" applyFont="1" applyFill="1" applyBorder="1" applyAlignment="1">
      <alignment horizontal="center" vertical="top"/>
    </xf>
    <xf numFmtId="0" fontId="25" fillId="0" borderId="0" xfId="0" applyFont="1" applyFill="1" applyBorder="1" applyAlignment="1">
      <alignment horizontal="center" vertical="top"/>
    </xf>
    <xf numFmtId="0" fontId="25" fillId="0" borderId="0" xfId="0" applyFont="1" applyFill="1" applyBorder="1" applyAlignment="1">
      <alignment horizontal="justify" vertical="top"/>
    </xf>
    <xf numFmtId="0" fontId="25" fillId="0" borderId="0" xfId="0" applyFont="1" applyFill="1" applyBorder="1" applyAlignment="1">
      <alignment horizontal="center" vertical="top" wrapText="1"/>
    </xf>
    <xf numFmtId="165" fontId="25" fillId="0" borderId="0" xfId="0" applyNumberFormat="1" applyFont="1" applyFill="1" applyBorder="1" applyAlignment="1">
      <alignment horizontal="center" vertical="top"/>
    </xf>
    <xf numFmtId="165" fontId="25" fillId="0" borderId="0" xfId="0" applyNumberFormat="1" applyFont="1" applyFill="1" applyBorder="1" applyAlignment="1">
      <alignment horizontal="center" vertical="top" wrapText="1"/>
    </xf>
    <xf numFmtId="49" fontId="25" fillId="0" borderId="0" xfId="0" applyNumberFormat="1" applyFont="1" applyFill="1" applyBorder="1" applyAlignment="1">
      <alignment horizontal="center" vertical="top" wrapText="1"/>
    </xf>
    <xf numFmtId="2" fontId="25" fillId="0" borderId="0" xfId="0" applyNumberFormat="1" applyFont="1" applyFill="1" applyBorder="1" applyAlignment="1">
      <alignment vertical="top" wrapText="1"/>
    </xf>
    <xf numFmtId="0" fontId="25" fillId="0" borderId="0" xfId="0" applyFont="1" applyFill="1"/>
    <xf numFmtId="0" fontId="19" fillId="0" borderId="0" xfId="0" applyFont="1" applyFill="1"/>
    <xf numFmtId="0" fontId="8" fillId="0" borderId="1" xfId="0" applyFont="1" applyFill="1" applyBorder="1" applyAlignment="1">
      <alignment horizontal="center" vertical="top"/>
    </xf>
    <xf numFmtId="0" fontId="6" fillId="0" borderId="1" xfId="0" applyNumberFormat="1" applyFont="1" applyFill="1" applyBorder="1" applyAlignment="1">
      <alignment horizontal="left" vertical="top" wrapText="1"/>
    </xf>
    <xf numFmtId="0" fontId="25" fillId="0" borderId="14" xfId="0" applyFont="1" applyFill="1" applyBorder="1" applyAlignment="1"/>
    <xf numFmtId="164" fontId="20" fillId="0" borderId="0" xfId="0" applyNumberFormat="1" applyFont="1" applyFill="1"/>
    <xf numFmtId="0" fontId="7" fillId="0" borderId="6" xfId="10" applyNumberFormat="1" applyFont="1" applyFill="1" applyProtection="1">
      <alignment vertical="top" wrapText="1"/>
    </xf>
    <xf numFmtId="49" fontId="1" fillId="0" borderId="2" xfId="0" applyNumberFormat="1" applyFont="1" applyFill="1" applyBorder="1" applyAlignment="1">
      <alignment vertical="top"/>
    </xf>
    <xf numFmtId="49" fontId="1" fillId="0" borderId="3" xfId="0" applyNumberFormat="1" applyFont="1" applyFill="1" applyBorder="1" applyAlignment="1">
      <alignment vertical="top"/>
    </xf>
    <xf numFmtId="49" fontId="6" fillId="0" borderId="1" xfId="0" applyNumberFormat="1" applyFont="1" applyFill="1" applyBorder="1" applyAlignment="1">
      <alignment horizontal="center" vertical="top"/>
    </xf>
    <xf numFmtId="49" fontId="1" fillId="0" borderId="1" xfId="0" applyNumberFormat="1" applyFont="1" applyFill="1" applyBorder="1" applyAlignment="1">
      <alignment vertical="top"/>
    </xf>
    <xf numFmtId="0" fontId="6" fillId="0" borderId="6" xfId="10" applyNumberFormat="1" applyFont="1" applyFill="1" applyAlignment="1" applyProtection="1">
      <alignment vertical="top" wrapText="1"/>
    </xf>
    <xf numFmtId="49" fontId="1" fillId="0" borderId="10" xfId="0" applyNumberFormat="1" applyFont="1" applyFill="1" applyBorder="1" applyAlignment="1">
      <alignment vertical="top"/>
    </xf>
    <xf numFmtId="0" fontId="25" fillId="0" borderId="0" xfId="0" applyFont="1" applyFill="1" applyAlignment="1">
      <alignment horizontal="center" vertical="top"/>
    </xf>
    <xf numFmtId="0" fontId="20" fillId="0" borderId="1" xfId="0" applyFont="1" applyFill="1" applyBorder="1" applyAlignment="1">
      <alignment vertical="top" wrapText="1"/>
    </xf>
    <xf numFmtId="0" fontId="20" fillId="0" borderId="1" xfId="0" applyFont="1" applyFill="1" applyBorder="1" applyAlignment="1">
      <alignment horizontal="center" vertical="top" wrapText="1"/>
    </xf>
    <xf numFmtId="0" fontId="43" fillId="0" borderId="8" xfId="0" applyFont="1" applyFill="1" applyBorder="1" applyAlignment="1">
      <alignment horizontal="center" vertical="top" wrapText="1"/>
    </xf>
    <xf numFmtId="0" fontId="8" fillId="0" borderId="0" xfId="0" applyFont="1" applyFill="1" applyAlignment="1">
      <alignment horizontal="center" vertical="top"/>
    </xf>
    <xf numFmtId="4" fontId="25" fillId="0" borderId="1" xfId="0" applyNumberFormat="1" applyFont="1" applyFill="1" applyBorder="1" applyAlignment="1">
      <alignment horizontal="center" vertical="top" wrapText="1"/>
    </xf>
    <xf numFmtId="0" fontId="25" fillId="0" borderId="1" xfId="0" applyFont="1" applyFill="1" applyBorder="1" applyAlignment="1">
      <alignment horizontal="justify" vertical="top"/>
    </xf>
    <xf numFmtId="0" fontId="25" fillId="0" borderId="1" xfId="0" applyFont="1" applyFill="1" applyBorder="1" applyAlignment="1">
      <alignment horizontal="center" vertical="top" wrapText="1"/>
    </xf>
    <xf numFmtId="165" fontId="25" fillId="0" borderId="1" xfId="0" applyNumberFormat="1" applyFont="1" applyFill="1" applyBorder="1" applyAlignment="1">
      <alignment horizontal="center" vertical="top"/>
    </xf>
    <xf numFmtId="165" fontId="25" fillId="0" borderId="1" xfId="0" applyNumberFormat="1" applyFont="1" applyFill="1" applyBorder="1" applyAlignment="1">
      <alignment horizontal="center" vertical="top" wrapText="1"/>
    </xf>
    <xf numFmtId="2" fontId="25" fillId="0" borderId="1" xfId="0" applyNumberFormat="1" applyFont="1" applyFill="1" applyBorder="1" applyAlignment="1">
      <alignment horizontal="left" vertical="top" wrapText="1"/>
    </xf>
    <xf numFmtId="164" fontId="25" fillId="0" borderId="1" xfId="0" applyNumberFormat="1" applyFont="1" applyFill="1" applyBorder="1" applyAlignment="1">
      <alignment horizontal="center" vertical="top"/>
    </xf>
    <xf numFmtId="0" fontId="25" fillId="0" borderId="1" xfId="0" applyFont="1" applyFill="1" applyBorder="1" applyAlignment="1">
      <alignment horizontal="justify" vertical="top" wrapText="1"/>
    </xf>
    <xf numFmtId="49" fontId="25" fillId="0" borderId="1" xfId="0" applyNumberFormat="1" applyFont="1" applyFill="1" applyBorder="1" applyAlignment="1">
      <alignment vertical="top" wrapText="1"/>
    </xf>
    <xf numFmtId="0" fontId="6" fillId="0" borderId="7" xfId="0" applyFont="1" applyFill="1" applyBorder="1" applyAlignment="1">
      <alignment horizontal="left" vertical="top" wrapText="1"/>
    </xf>
    <xf numFmtId="0" fontId="7" fillId="0" borderId="1" xfId="0" applyFont="1" applyFill="1" applyBorder="1" applyAlignment="1">
      <alignment horizontal="left" vertical="top" wrapText="1"/>
    </xf>
    <xf numFmtId="0" fontId="1" fillId="0" borderId="0" xfId="0" applyFont="1" applyFill="1" applyAlignment="1">
      <alignment horizontal="center" vertical="top" wrapText="1"/>
    </xf>
    <xf numFmtId="0" fontId="1" fillId="0" borderId="0" xfId="0" applyFont="1" applyFill="1" applyAlignment="1">
      <alignment horizontal="right" vertical="top" wrapText="1"/>
    </xf>
    <xf numFmtId="0" fontId="6" fillId="0" borderId="0" xfId="0"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14" fillId="0" borderId="1" xfId="16" applyFont="1" applyBorder="1" applyAlignment="1">
      <alignment vertical="top" wrapText="1"/>
    </xf>
    <xf numFmtId="2" fontId="14" fillId="0" borderId="1" xfId="16" applyNumberFormat="1" applyFont="1" applyBorder="1" applyAlignment="1">
      <alignment horizontal="left" vertical="top" wrapText="1"/>
    </xf>
    <xf numFmtId="0" fontId="20" fillId="0" borderId="0" xfId="0" applyFont="1" applyFill="1" applyAlignment="1"/>
    <xf numFmtId="49" fontId="47" fillId="0" borderId="0" xfId="0" applyNumberFormat="1" applyFont="1" applyFill="1" applyBorder="1" applyAlignment="1" applyProtection="1"/>
    <xf numFmtId="0" fontId="47" fillId="0" borderId="0" xfId="0" applyNumberFormat="1" applyFont="1" applyFill="1" applyBorder="1" applyAlignment="1" applyProtection="1"/>
    <xf numFmtId="0" fontId="25" fillId="0" borderId="0" xfId="0" applyNumberFormat="1" applyFont="1" applyFill="1" applyBorder="1" applyAlignment="1" applyProtection="1">
      <alignment horizontal="left" vertical="top"/>
    </xf>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center" vertical="top"/>
    </xf>
    <xf numFmtId="165" fontId="47" fillId="0" borderId="0" xfId="0" applyNumberFormat="1" applyFont="1" applyFill="1" applyBorder="1" applyAlignment="1" applyProtection="1">
      <alignment horizontal="right" vertical="top"/>
    </xf>
    <xf numFmtId="0" fontId="19" fillId="0" borderId="0" xfId="0" applyNumberFormat="1" applyFont="1" applyFill="1" applyBorder="1" applyAlignment="1" applyProtection="1"/>
    <xf numFmtId="49" fontId="18" fillId="0" borderId="1" xfId="0" applyNumberFormat="1" applyFont="1" applyFill="1" applyBorder="1" applyAlignment="1" applyProtection="1">
      <alignment horizontal="center" vertical="top"/>
    </xf>
    <xf numFmtId="0" fontId="18" fillId="0" borderId="1" xfId="0" applyNumberFormat="1" applyFont="1" applyFill="1" applyBorder="1" applyAlignment="1" applyProtection="1">
      <alignment horizontal="center" vertical="top"/>
    </xf>
    <xf numFmtId="49" fontId="19" fillId="0" borderId="2" xfId="0" applyNumberFormat="1" applyFont="1" applyFill="1" applyBorder="1" applyAlignment="1" applyProtection="1">
      <alignment horizontal="center" vertical="top"/>
    </xf>
    <xf numFmtId="0" fontId="19" fillId="0" borderId="2" xfId="0" applyNumberFormat="1" applyFont="1" applyFill="1" applyBorder="1" applyAlignment="1" applyProtection="1">
      <alignment horizontal="center" vertical="top" wrapText="1"/>
    </xf>
    <xf numFmtId="164" fontId="19" fillId="0" borderId="1" xfId="0" applyNumberFormat="1" applyFont="1" applyFill="1" applyBorder="1" applyAlignment="1" applyProtection="1">
      <alignment horizontal="right" vertical="top"/>
    </xf>
    <xf numFmtId="49" fontId="19" fillId="0" borderId="2" xfId="0" applyNumberFormat="1" applyFont="1" applyFill="1" applyBorder="1" applyAlignment="1" applyProtection="1">
      <alignment horizontal="center" vertical="top" wrapText="1"/>
    </xf>
    <xf numFmtId="0" fontId="19" fillId="0" borderId="2" xfId="0" applyNumberFormat="1" applyFont="1" applyFill="1" applyBorder="1" applyAlignment="1" applyProtection="1">
      <alignment vertical="top" wrapText="1"/>
    </xf>
    <xf numFmtId="0" fontId="19" fillId="0" borderId="1" xfId="0" applyNumberFormat="1" applyFont="1" applyFill="1" applyBorder="1" applyAlignment="1" applyProtection="1">
      <alignment vertical="top" wrapText="1"/>
    </xf>
    <xf numFmtId="0" fontId="19" fillId="0" borderId="1" xfId="0" applyNumberFormat="1" applyFont="1" applyFill="1" applyBorder="1" applyAlignment="1" applyProtection="1">
      <alignment horizontal="center" vertical="top" wrapText="1"/>
    </xf>
    <xf numFmtId="49" fontId="19" fillId="0" borderId="5" xfId="0" applyNumberFormat="1" applyFont="1" applyFill="1" applyBorder="1" applyAlignment="1" applyProtection="1">
      <alignment horizontal="center" vertical="top"/>
    </xf>
    <xf numFmtId="49" fontId="19" fillId="0" borderId="5" xfId="0" applyNumberFormat="1" applyFont="1" applyFill="1" applyBorder="1" applyAlignment="1" applyProtection="1">
      <alignment horizontal="center" vertical="top" wrapText="1"/>
    </xf>
    <xf numFmtId="0" fontId="19" fillId="0" borderId="1" xfId="0" applyNumberFormat="1" applyFont="1" applyFill="1" applyBorder="1" applyAlignment="1" applyProtection="1">
      <alignment horizontal="left" vertical="top" wrapText="1"/>
    </xf>
    <xf numFmtId="0" fontId="19" fillId="0" borderId="3" xfId="0" applyNumberFormat="1" applyFont="1" applyFill="1" applyBorder="1" applyAlignment="1" applyProtection="1">
      <alignment horizontal="center" vertical="top" wrapText="1"/>
    </xf>
    <xf numFmtId="49" fontId="19" fillId="0" borderId="3" xfId="0" applyNumberFormat="1" applyFont="1" applyFill="1" applyBorder="1" applyAlignment="1" applyProtection="1">
      <alignment horizontal="center" vertical="top"/>
    </xf>
    <xf numFmtId="49" fontId="19" fillId="0" borderId="3" xfId="0" applyNumberFormat="1" applyFont="1" applyFill="1" applyBorder="1" applyAlignment="1" applyProtection="1">
      <alignment horizontal="center" vertical="top" wrapText="1"/>
    </xf>
    <xf numFmtId="0" fontId="19" fillId="0" borderId="5" xfId="0" applyNumberFormat="1" applyFont="1" applyFill="1" applyBorder="1" applyAlignment="1" applyProtection="1">
      <alignment horizontal="left" vertical="top" wrapText="1"/>
    </xf>
    <xf numFmtId="49" fontId="19" fillId="0" borderId="14" xfId="0" applyNumberFormat="1" applyFont="1" applyFill="1" applyBorder="1" applyAlignment="1" applyProtection="1">
      <alignment horizontal="center" vertical="top" wrapText="1"/>
    </xf>
    <xf numFmtId="0" fontId="19" fillId="0" borderId="1" xfId="0" applyNumberFormat="1" applyFont="1" applyFill="1" applyBorder="1" applyAlignment="1" applyProtection="1">
      <alignment horizontal="center" vertical="top"/>
    </xf>
    <xf numFmtId="49" fontId="19" fillId="0" borderId="0" xfId="0" applyNumberFormat="1" applyFont="1" applyFill="1" applyBorder="1" applyAlignment="1" applyProtection="1">
      <alignment horizontal="center" vertical="top"/>
    </xf>
    <xf numFmtId="49" fontId="19" fillId="0" borderId="5" xfId="0" applyNumberFormat="1" applyFont="1" applyFill="1" applyBorder="1" applyAlignment="1" applyProtection="1">
      <alignment vertical="top"/>
    </xf>
    <xf numFmtId="0" fontId="19" fillId="0" borderId="14" xfId="0" applyNumberFormat="1" applyFont="1" applyFill="1" applyBorder="1" applyAlignment="1" applyProtection="1"/>
    <xf numFmtId="0" fontId="19" fillId="0" borderId="23" xfId="0" applyNumberFormat="1" applyFont="1" applyFill="1" applyBorder="1" applyAlignment="1" applyProtection="1">
      <alignment horizontal="left" vertical="top" wrapText="1"/>
    </xf>
    <xf numFmtId="0" fontId="19" fillId="0" borderId="14" xfId="0" applyNumberFormat="1" applyFont="1" applyFill="1" applyBorder="1" applyAlignment="1" applyProtection="1">
      <alignment horizontal="left" vertical="top" wrapText="1"/>
    </xf>
    <xf numFmtId="49" fontId="19" fillId="0" borderId="3" xfId="0" applyNumberFormat="1" applyFont="1" applyFill="1" applyBorder="1" applyAlignment="1" applyProtection="1">
      <alignment vertical="top"/>
    </xf>
    <xf numFmtId="0" fontId="19" fillId="0" borderId="16" xfId="0" applyNumberFormat="1" applyFont="1" applyFill="1" applyBorder="1" applyAlignment="1" applyProtection="1"/>
    <xf numFmtId="0" fontId="48" fillId="0" borderId="1" xfId="0" applyNumberFormat="1" applyFont="1" applyFill="1" applyBorder="1" applyAlignment="1" applyProtection="1">
      <alignment horizontal="left" vertical="top" wrapText="1"/>
    </xf>
    <xf numFmtId="0" fontId="19" fillId="0" borderId="1" xfId="0" applyNumberFormat="1" applyFont="1" applyFill="1" applyBorder="1" applyAlignment="1" applyProtection="1">
      <alignment horizontal="left" vertical="top"/>
    </xf>
    <xf numFmtId="0" fontId="49" fillId="0" borderId="0" xfId="0" applyNumberFormat="1" applyFont="1" applyFill="1" applyBorder="1" applyAlignment="1" applyProtection="1"/>
    <xf numFmtId="49" fontId="19" fillId="0" borderId="1" xfId="0" applyNumberFormat="1" applyFont="1" applyFill="1" applyBorder="1" applyAlignment="1" applyProtection="1">
      <alignment vertical="top"/>
    </xf>
    <xf numFmtId="0" fontId="19" fillId="0" borderId="1" xfId="0" applyNumberFormat="1" applyFont="1" applyFill="1" applyBorder="1" applyAlignment="1" applyProtection="1"/>
    <xf numFmtId="49" fontId="19" fillId="0" borderId="2" xfId="0" applyNumberFormat="1" applyFont="1" applyFill="1" applyBorder="1" applyAlignment="1" applyProtection="1">
      <alignment vertical="top"/>
    </xf>
    <xf numFmtId="0" fontId="19" fillId="0" borderId="2" xfId="0" applyNumberFormat="1" applyFont="1" applyFill="1" applyBorder="1" applyAlignment="1" applyProtection="1"/>
    <xf numFmtId="0" fontId="48" fillId="0" borderId="2" xfId="0" applyNumberFormat="1" applyFont="1" applyFill="1" applyBorder="1" applyAlignment="1" applyProtection="1">
      <alignment horizontal="left" vertical="top" wrapText="1"/>
    </xf>
    <xf numFmtId="0" fontId="14" fillId="0" borderId="24" xfId="0" applyFont="1" applyFill="1" applyBorder="1" applyAlignment="1">
      <alignment vertical="top" wrapText="1"/>
    </xf>
    <xf numFmtId="0" fontId="14" fillId="0" borderId="1" xfId="0" applyFont="1" applyFill="1" applyBorder="1" applyAlignment="1">
      <alignment vertical="top" wrapText="1"/>
    </xf>
    <xf numFmtId="0" fontId="14" fillId="0" borderId="1" xfId="0" applyFont="1" applyFill="1" applyBorder="1" applyAlignment="1">
      <alignment wrapText="1"/>
    </xf>
    <xf numFmtId="0" fontId="47" fillId="0" borderId="0" xfId="0" applyNumberFormat="1" applyFont="1" applyFill="1" applyBorder="1" applyAlignment="1" applyProtection="1">
      <alignment horizontal="left" vertical="top"/>
    </xf>
    <xf numFmtId="0" fontId="47" fillId="0" borderId="0" xfId="0" applyNumberFormat="1" applyFont="1" applyFill="1" applyBorder="1" applyAlignment="1" applyProtection="1">
      <alignment horizontal="left"/>
    </xf>
    <xf numFmtId="0" fontId="47" fillId="0" borderId="0" xfId="0" applyNumberFormat="1" applyFont="1" applyFill="1" applyBorder="1" applyAlignment="1" applyProtection="1">
      <alignment horizontal="center" vertical="top"/>
    </xf>
    <xf numFmtId="0" fontId="1" fillId="0" borderId="0" xfId="0" applyFont="1" applyFill="1" applyAlignment="1">
      <alignment horizontal="left" vertical="top" wrapText="1"/>
    </xf>
    <xf numFmtId="164" fontId="1" fillId="0" borderId="1" xfId="0" applyNumberFormat="1" applyFont="1" applyFill="1" applyBorder="1" applyAlignment="1">
      <alignment horizontal="left" vertical="top" wrapText="1"/>
    </xf>
    <xf numFmtId="49" fontId="25" fillId="0" borderId="0" xfId="0" applyNumberFormat="1" applyFont="1" applyFill="1" applyAlignment="1">
      <alignment horizontal="center" vertical="top" wrapText="1"/>
    </xf>
    <xf numFmtId="0" fontId="1" fillId="0" borderId="8" xfId="0" applyFont="1" applyFill="1" applyBorder="1" applyAlignment="1">
      <alignment horizontal="left" vertical="top" wrapText="1"/>
    </xf>
    <xf numFmtId="0" fontId="6" fillId="0" borderId="24" xfId="10" applyNumberFormat="1" applyFont="1" applyFill="1" applyBorder="1" applyAlignment="1" applyProtection="1">
      <alignment vertical="top" wrapText="1"/>
    </xf>
    <xf numFmtId="49" fontId="1" fillId="0" borderId="16" xfId="0" applyNumberFormat="1" applyFont="1" applyFill="1" applyBorder="1" applyAlignment="1">
      <alignment horizontal="center" vertical="top"/>
    </xf>
    <xf numFmtId="0" fontId="6" fillId="0" borderId="3" xfId="10" applyNumberFormat="1" applyFont="1" applyFill="1" applyBorder="1" applyAlignment="1" applyProtection="1">
      <alignment vertical="top" wrapText="1"/>
    </xf>
    <xf numFmtId="164" fontId="1" fillId="0" borderId="0" xfId="0" applyNumberFormat="1" applyFont="1" applyFill="1" applyBorder="1" applyAlignment="1">
      <alignment horizontal="left" vertical="top" wrapText="1"/>
    </xf>
    <xf numFmtId="0" fontId="19" fillId="0" borderId="2" xfId="0" applyNumberFormat="1" applyFont="1" applyFill="1" applyBorder="1" applyAlignment="1" applyProtection="1">
      <alignment horizontal="left" vertical="top" wrapText="1"/>
    </xf>
    <xf numFmtId="0" fontId="19" fillId="0" borderId="3" xfId="0" applyNumberFormat="1" applyFont="1" applyFill="1" applyBorder="1" applyAlignment="1" applyProtection="1">
      <alignment horizontal="left" vertical="top" wrapText="1"/>
    </xf>
    <xf numFmtId="4" fontId="14" fillId="0" borderId="0" xfId="0" applyNumberFormat="1" applyFont="1" applyFill="1"/>
    <xf numFmtId="4" fontId="14" fillId="0" borderId="0" xfId="0" applyNumberFormat="1" applyFont="1" applyFill="1" applyAlignment="1">
      <alignment wrapText="1"/>
    </xf>
    <xf numFmtId="164" fontId="8" fillId="0" borderId="7" xfId="0" applyNumberFormat="1" applyFont="1" applyFill="1" applyBorder="1" applyAlignment="1">
      <alignment wrapText="1"/>
    </xf>
    <xf numFmtId="164" fontId="8" fillId="0" borderId="7" xfId="0" applyNumberFormat="1" applyFont="1" applyFill="1" applyBorder="1" applyAlignment="1">
      <alignment vertical="top" wrapText="1"/>
    </xf>
    <xf numFmtId="164" fontId="8" fillId="0" borderId="1" xfId="0" applyNumberFormat="1" applyFont="1" applyFill="1" applyBorder="1"/>
    <xf numFmtId="164" fontId="8" fillId="0" borderId="1" xfId="0" applyNumberFormat="1" applyFont="1" applyFill="1" applyBorder="1" applyAlignment="1">
      <alignment wrapText="1"/>
    </xf>
    <xf numFmtId="164" fontId="0" fillId="0" borderId="0" xfId="0" applyNumberFormat="1" applyFill="1" applyAlignment="1">
      <alignment wrapText="1"/>
    </xf>
    <xf numFmtId="164" fontId="8" fillId="0" borderId="0" xfId="0" applyNumberFormat="1" applyFont="1" applyFill="1" applyAlignment="1">
      <alignment wrapText="1"/>
    </xf>
    <xf numFmtId="164" fontId="17" fillId="0" borderId="0" xfId="0" applyNumberFormat="1" applyFont="1" applyFill="1" applyAlignment="1">
      <alignment horizontal="center"/>
    </xf>
    <xf numFmtId="0" fontId="25" fillId="0" borderId="0" xfId="0" applyNumberFormat="1" applyFont="1" applyFill="1" applyBorder="1" applyAlignment="1" applyProtection="1"/>
    <xf numFmtId="164" fontId="47" fillId="0" borderId="0" xfId="0" applyNumberFormat="1" applyFont="1" applyFill="1" applyBorder="1" applyAlignment="1" applyProtection="1"/>
    <xf numFmtId="0" fontId="47" fillId="0" borderId="0" xfId="0" applyNumberFormat="1" applyFont="1" applyFill="1" applyBorder="1" applyAlignment="1" applyProtection="1">
      <alignment horizontal="right" vertical="top"/>
    </xf>
    <xf numFmtId="3" fontId="18" fillId="0" borderId="1" xfId="0" applyNumberFormat="1" applyFont="1" applyFill="1" applyBorder="1" applyAlignment="1">
      <alignment horizontal="center" vertical="top" wrapText="1"/>
    </xf>
    <xf numFmtId="165" fontId="18" fillId="0" borderId="1" xfId="0" applyNumberFormat="1" applyFont="1" applyFill="1" applyBorder="1" applyAlignment="1">
      <alignment horizontal="center" vertical="top" wrapText="1"/>
    </xf>
    <xf numFmtId="164" fontId="18" fillId="0" borderId="1" xfId="0" applyNumberFormat="1" applyFont="1" applyFill="1" applyBorder="1" applyAlignment="1">
      <alignment horizontal="center" vertical="top" wrapText="1"/>
    </xf>
    <xf numFmtId="0" fontId="19" fillId="0" borderId="2" xfId="0" applyNumberFormat="1" applyFont="1" applyFill="1" applyBorder="1" applyAlignment="1" applyProtection="1">
      <alignment horizontal="right" vertical="top" wrapText="1"/>
    </xf>
    <xf numFmtId="164" fontId="19" fillId="0" borderId="2" xfId="0" applyNumberFormat="1" applyFont="1" applyFill="1" applyBorder="1" applyAlignment="1" applyProtection="1">
      <alignment horizontal="right" vertical="top" wrapText="1"/>
    </xf>
    <xf numFmtId="0" fontId="19" fillId="0" borderId="1" xfId="0" applyNumberFormat="1" applyFont="1" applyFill="1" applyBorder="1" applyAlignment="1" applyProtection="1">
      <alignment horizontal="right" vertical="top" wrapText="1"/>
    </xf>
    <xf numFmtId="164" fontId="19" fillId="0" borderId="1" xfId="0" applyNumberFormat="1" applyFont="1" applyFill="1" applyBorder="1" applyAlignment="1" applyProtection="1">
      <alignment horizontal="right" vertical="top" wrapText="1"/>
    </xf>
    <xf numFmtId="0" fontId="19" fillId="0" borderId="1" xfId="0" applyNumberFormat="1" applyFont="1" applyFill="1" applyBorder="1" applyAlignment="1" applyProtection="1">
      <alignment vertical="top"/>
    </xf>
    <xf numFmtId="164" fontId="19" fillId="0" borderId="1" xfId="0" applyNumberFormat="1" applyFont="1" applyFill="1" applyBorder="1" applyAlignment="1" applyProtection="1">
      <alignment vertical="top"/>
    </xf>
    <xf numFmtId="0" fontId="19" fillId="0" borderId="2" xfId="0" applyNumberFormat="1" applyFont="1" applyFill="1" applyBorder="1" applyAlignment="1" applyProtection="1">
      <alignment vertical="top"/>
    </xf>
    <xf numFmtId="164" fontId="19" fillId="0" borderId="2" xfId="0" applyNumberFormat="1" applyFont="1" applyFill="1" applyBorder="1" applyAlignment="1" applyProtection="1">
      <alignment vertical="top"/>
    </xf>
    <xf numFmtId="164" fontId="49" fillId="0" borderId="1" xfId="0" applyNumberFormat="1" applyFont="1" applyFill="1" applyBorder="1" applyAlignment="1" applyProtection="1">
      <alignment horizontal="right" vertical="top"/>
    </xf>
    <xf numFmtId="165" fontId="19" fillId="0" borderId="1" xfId="0" applyNumberFormat="1" applyFont="1" applyFill="1" applyBorder="1" applyAlignment="1" applyProtection="1">
      <alignment horizontal="right" vertical="top"/>
    </xf>
    <xf numFmtId="164" fontId="19" fillId="0" borderId="0" xfId="0" applyNumberFormat="1" applyFont="1" applyFill="1" applyBorder="1" applyAlignment="1" applyProtection="1"/>
    <xf numFmtId="2" fontId="25" fillId="0" borderId="1" xfId="0" applyNumberFormat="1" applyFont="1" applyFill="1" applyBorder="1" applyAlignment="1">
      <alignment horizontal="center" vertical="top" wrapText="1"/>
    </xf>
    <xf numFmtId="2" fontId="25" fillId="0" borderId="1" xfId="0" applyNumberFormat="1" applyFont="1" applyFill="1" applyBorder="1" applyAlignment="1">
      <alignment horizontal="center" vertical="top"/>
    </xf>
    <xf numFmtId="4" fontId="14" fillId="0" borderId="0" xfId="0" applyNumberFormat="1" applyFont="1" applyFill="1" applyAlignment="1">
      <alignment horizontal="right"/>
    </xf>
    <xf numFmtId="0" fontId="19" fillId="0" borderId="0" xfId="0" applyFont="1" applyFill="1" applyAlignment="1">
      <alignment vertical="top"/>
    </xf>
    <xf numFmtId="164" fontId="17" fillId="0" borderId="0" xfId="0" applyNumberFormat="1" applyFont="1" applyFill="1" applyAlignment="1">
      <alignment horizontal="right"/>
    </xf>
    <xf numFmtId="0" fontId="17" fillId="0" borderId="0" xfId="0" applyFont="1" applyFill="1" applyAlignment="1">
      <alignment horizontal="justify"/>
    </xf>
    <xf numFmtId="2" fontId="8" fillId="0" borderId="0" xfId="0" applyNumberFormat="1" applyFont="1" applyFill="1" applyAlignment="1">
      <alignment horizontal="right" vertical="top" wrapText="1"/>
    </xf>
    <xf numFmtId="164" fontId="11" fillId="0" borderId="1" xfId="0" applyNumberFormat="1" applyFont="1" applyFill="1" applyBorder="1" applyAlignment="1">
      <alignment horizontal="center" vertical="top" wrapText="1"/>
    </xf>
    <xf numFmtId="165" fontId="8" fillId="0" borderId="1" xfId="0" applyNumberFormat="1" applyFont="1" applyFill="1" applyBorder="1"/>
    <xf numFmtId="165" fontId="8" fillId="0" borderId="1" xfId="0" applyNumberFormat="1" applyFont="1" applyFill="1" applyBorder="1" applyAlignment="1">
      <alignment vertical="top"/>
    </xf>
    <xf numFmtId="165" fontId="0" fillId="0" borderId="1" xfId="0" applyNumberFormat="1" applyFill="1" applyBorder="1"/>
    <xf numFmtId="165" fontId="9" fillId="0" borderId="1" xfId="0" applyNumberFormat="1" applyFont="1" applyFill="1" applyBorder="1"/>
    <xf numFmtId="0" fontId="52" fillId="0" borderId="0" xfId="0" applyFont="1" applyFill="1" applyAlignment="1">
      <alignment horizontal="center" vertical="top" wrapText="1"/>
    </xf>
    <xf numFmtId="0" fontId="1" fillId="0" borderId="13" xfId="0" applyFont="1" applyFill="1" applyBorder="1" applyAlignment="1">
      <alignment vertical="top" wrapText="1"/>
    </xf>
    <xf numFmtId="164" fontId="0" fillId="0" borderId="1" xfId="0" applyNumberFormat="1" applyFill="1" applyBorder="1" applyAlignment="1">
      <alignment wrapText="1"/>
    </xf>
    <xf numFmtId="4" fontId="11" fillId="0" borderId="1" xfId="0" applyNumberFormat="1" applyFont="1" applyFill="1" applyBorder="1" applyAlignment="1">
      <alignment horizontal="center" vertical="top" wrapText="1"/>
    </xf>
    <xf numFmtId="0" fontId="1" fillId="0" borderId="0" xfId="0" applyFont="1" applyFill="1" applyBorder="1" applyAlignment="1">
      <alignment horizontal="left" vertical="top" wrapText="1"/>
    </xf>
    <xf numFmtId="164" fontId="25" fillId="0" borderId="1" xfId="0" applyNumberFormat="1" applyFont="1" applyFill="1" applyBorder="1" applyAlignment="1">
      <alignment horizontal="center" vertical="top" wrapText="1"/>
    </xf>
    <xf numFmtId="0" fontId="0" fillId="0" borderId="0" xfId="0" applyAlignment="1">
      <alignment horizontal="right"/>
    </xf>
    <xf numFmtId="166" fontId="0" fillId="0" borderId="0" xfId="0" applyNumberFormat="1"/>
    <xf numFmtId="14" fontId="0" fillId="0" borderId="0" xfId="0" applyNumberFormat="1" applyAlignment="1">
      <alignment horizontal="right"/>
    </xf>
    <xf numFmtId="14" fontId="0" fillId="4" borderId="0" xfId="0" applyNumberFormat="1" applyFill="1" applyAlignment="1">
      <alignment horizontal="right"/>
    </xf>
    <xf numFmtId="0" fontId="0" fillId="4" borderId="0" xfId="0" applyFill="1"/>
    <xf numFmtId="165" fontId="44" fillId="0" borderId="0" xfId="0" applyNumberFormat="1" applyFont="1"/>
    <xf numFmtId="0" fontId="44" fillId="0" borderId="0" xfId="0" applyFont="1"/>
    <xf numFmtId="0" fontId="0" fillId="0" borderId="0" xfId="0" applyAlignment="1">
      <alignment horizontal="right" vertical="top" wrapText="1"/>
    </xf>
    <xf numFmtId="166" fontId="45" fillId="0" borderId="0" xfId="0" applyNumberFormat="1"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wrapText="1"/>
    </xf>
    <xf numFmtId="0" fontId="0" fillId="0" borderId="0" xfId="0" applyAlignment="1">
      <alignment wrapText="1"/>
    </xf>
    <xf numFmtId="0" fontId="0" fillId="0" borderId="0" xfId="0" applyAlignment="1">
      <alignment horizontal="right" vertical="top"/>
    </xf>
    <xf numFmtId="4" fontId="0" fillId="0" borderId="0" xfId="0" applyNumberFormat="1"/>
    <xf numFmtId="0" fontId="45" fillId="0" borderId="0" xfId="0" applyFont="1"/>
    <xf numFmtId="166" fontId="46" fillId="0" borderId="0" xfId="0" applyNumberFormat="1" applyFont="1"/>
    <xf numFmtId="0" fontId="6" fillId="0" borderId="0" xfId="0" applyFont="1" applyFill="1" applyBorder="1" applyAlignment="1">
      <alignment vertical="top" wrapText="1"/>
    </xf>
    <xf numFmtId="165" fontId="18" fillId="0" borderId="7" xfId="0" applyNumberFormat="1" applyFont="1" applyFill="1" applyBorder="1" applyAlignment="1">
      <alignment horizontal="center" vertical="top" wrapText="1"/>
    </xf>
    <xf numFmtId="165" fontId="8" fillId="0" borderId="1" xfId="0" applyNumberFormat="1" applyFont="1" applyFill="1" applyBorder="1" applyAlignment="1">
      <alignment wrapText="1"/>
    </xf>
    <xf numFmtId="0" fontId="24" fillId="0" borderId="1" xfId="0" applyFont="1" applyFill="1" applyBorder="1" applyAlignment="1">
      <alignment horizontal="center" vertical="top" wrapText="1"/>
    </xf>
    <xf numFmtId="0" fontId="24" fillId="0" borderId="7" xfId="0" applyFont="1" applyFill="1" applyBorder="1" applyAlignment="1">
      <alignment horizontal="center" vertical="top" wrapText="1"/>
    </xf>
    <xf numFmtId="49" fontId="1" fillId="0" borderId="12" xfId="0" applyNumberFormat="1" applyFont="1" applyFill="1" applyBorder="1" applyAlignment="1">
      <alignment horizontal="center" vertical="top"/>
    </xf>
    <xf numFmtId="0" fontId="7" fillId="0" borderId="24" xfId="10" applyNumberFormat="1" applyFont="1" applyFill="1" applyBorder="1" applyProtection="1">
      <alignmen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52" fillId="0" borderId="1" xfId="0" applyFont="1" applyFill="1" applyBorder="1" applyAlignment="1">
      <alignment horizontal="center" vertical="top" wrapText="1"/>
    </xf>
    <xf numFmtId="49" fontId="1" fillId="0" borderId="2"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0" fontId="1" fillId="0" borderId="5"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7" xfId="0" applyFont="1" applyFill="1" applyBorder="1" applyAlignment="1">
      <alignment horizontal="left" vertical="top" wrapText="1"/>
    </xf>
    <xf numFmtId="0" fontId="4" fillId="0" borderId="5" xfId="0" applyFont="1" applyFill="1" applyBorder="1" applyAlignment="1">
      <alignment horizontal="left" vertical="top" wrapText="1"/>
    </xf>
    <xf numFmtId="0" fontId="1" fillId="0" borderId="14" xfId="0" applyFont="1" applyFill="1" applyBorder="1" applyAlignment="1">
      <alignment horizontal="left" vertical="top" wrapText="1"/>
    </xf>
    <xf numFmtId="0" fontId="10" fillId="0" borderId="0" xfId="0" applyFont="1" applyFill="1"/>
    <xf numFmtId="164" fontId="25" fillId="0" borderId="0" xfId="0" applyNumberFormat="1" applyFont="1" applyFill="1" applyAlignment="1">
      <alignment horizontal="center" vertical="top"/>
    </xf>
    <xf numFmtId="0" fontId="51" fillId="0" borderId="0" xfId="0" applyFont="1" applyFill="1"/>
    <xf numFmtId="0" fontId="25" fillId="0" borderId="0" xfId="0" applyFont="1" applyFill="1" applyBorder="1" applyAlignment="1"/>
    <xf numFmtId="3" fontId="25" fillId="0" borderId="1" xfId="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3" fontId="25" fillId="0" borderId="1" xfId="0" applyNumberFormat="1" applyFont="1" applyFill="1" applyBorder="1" applyAlignment="1">
      <alignment horizontal="center" vertical="top"/>
    </xf>
    <xf numFmtId="0" fontId="25" fillId="0" borderId="1" xfId="0"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2" fontId="20" fillId="0" borderId="0" xfId="0" applyNumberFormat="1" applyFont="1" applyFill="1" applyAlignment="1">
      <alignment horizontal="left" wrapText="1"/>
    </xf>
    <xf numFmtId="0" fontId="20" fillId="0" borderId="0" xfId="0" applyFont="1" applyFill="1" applyAlignment="1">
      <alignment wrapText="1"/>
    </xf>
    <xf numFmtId="4" fontId="20" fillId="0" borderId="0" xfId="0" applyNumberFormat="1" applyFont="1" applyFill="1"/>
    <xf numFmtId="2" fontId="19" fillId="0" borderId="0" xfId="0" applyNumberFormat="1" applyFont="1" applyFill="1" applyAlignment="1">
      <alignment horizontal="left" wrapText="1"/>
    </xf>
    <xf numFmtId="0" fontId="19" fillId="0" borderId="0" xfId="0" applyFont="1" applyFill="1" applyAlignment="1">
      <alignment wrapText="1"/>
    </xf>
    <xf numFmtId="4" fontId="19" fillId="0" borderId="0" xfId="0" applyNumberFormat="1" applyFont="1" applyFill="1"/>
    <xf numFmtId="164" fontId="19" fillId="0" borderId="0" xfId="0" applyNumberFormat="1" applyFont="1" applyFill="1"/>
    <xf numFmtId="164" fontId="20" fillId="0" borderId="0" xfId="0" applyNumberFormat="1" applyFont="1" applyFill="1" applyAlignment="1"/>
    <xf numFmtId="164" fontId="52" fillId="0" borderId="1" xfId="0" applyNumberFormat="1" applyFont="1" applyFill="1" applyBorder="1" applyAlignment="1">
      <alignment horizontal="center" vertical="top" wrapText="1"/>
    </xf>
    <xf numFmtId="4" fontId="1" fillId="0" borderId="0" xfId="0" applyNumberFormat="1" applyFont="1" applyFill="1" applyAlignment="1">
      <alignment horizontal="left" vertical="top" wrapText="1"/>
    </xf>
    <xf numFmtId="0" fontId="1" fillId="0" borderId="2" xfId="0" applyNumberFormat="1" applyFont="1" applyFill="1" applyBorder="1" applyAlignment="1">
      <alignment horizontal="left" vertical="top" wrapText="1"/>
    </xf>
    <xf numFmtId="1" fontId="1" fillId="0" borderId="1" xfId="6" applyNumberFormat="1" applyFont="1" applyFill="1" applyBorder="1" applyAlignment="1" applyProtection="1">
      <alignment horizontal="center" vertical="top" shrinkToFit="1"/>
    </xf>
    <xf numFmtId="49" fontId="1" fillId="0" borderId="1" xfId="6" applyNumberFormat="1" applyFont="1" applyFill="1" applyBorder="1" applyAlignment="1" applyProtection="1">
      <alignment horizontal="center" vertical="top" wrapText="1" shrinkToFit="1"/>
    </xf>
    <xf numFmtId="164" fontId="1" fillId="0" borderId="1" xfId="0" applyNumberFormat="1" applyFont="1" applyFill="1" applyBorder="1" applyAlignment="1" applyProtection="1">
      <alignment horizontal="right" vertical="top"/>
      <protection locked="0"/>
    </xf>
    <xf numFmtId="49" fontId="1" fillId="0" borderId="2" xfId="0" applyNumberFormat="1" applyFont="1" applyFill="1" applyBorder="1" applyAlignment="1">
      <alignment horizontal="left" vertical="top"/>
    </xf>
    <xf numFmtId="49" fontId="1" fillId="0" borderId="1" xfId="0" applyNumberFormat="1" applyFont="1" applyFill="1" applyBorder="1" applyAlignment="1">
      <alignment horizontal="left" vertical="top"/>
    </xf>
    <xf numFmtId="165" fontId="1" fillId="0" borderId="0" xfId="0" applyNumberFormat="1" applyFont="1" applyFill="1" applyAlignment="1">
      <alignment horizontal="left" vertical="top" wrapText="1"/>
    </xf>
    <xf numFmtId="164" fontId="19" fillId="0" borderId="6" xfId="121" applyNumberFormat="1" applyFont="1" applyFill="1" applyAlignment="1" applyProtection="1">
      <alignment horizontal="right" vertical="top" wrapText="1" shrinkToFit="1"/>
    </xf>
    <xf numFmtId="0" fontId="1" fillId="0" borderId="2" xfId="0" applyFont="1" applyFill="1" applyBorder="1" applyAlignment="1">
      <alignment horizontal="center" vertical="top"/>
    </xf>
    <xf numFmtId="49" fontId="1" fillId="0" borderId="2"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49" fontId="1" fillId="0" borderId="7" xfId="0" applyNumberFormat="1" applyFont="1" applyFill="1" applyBorder="1" applyAlignment="1">
      <alignment horizontal="center" vertical="top" wrapText="1"/>
    </xf>
    <xf numFmtId="1" fontId="1" fillId="0" borderId="1" xfId="2" applyNumberFormat="1" applyFont="1" applyFill="1" applyBorder="1" applyAlignment="1" applyProtection="1">
      <alignment horizontal="center" vertical="top" wrapText="1" shrinkToFit="1"/>
    </xf>
    <xf numFmtId="0" fontId="1" fillId="0" borderId="6" xfId="10" applyNumberFormat="1" applyFont="1" applyFill="1" applyAlignment="1" applyProtection="1">
      <alignment horizontal="left" vertical="top" wrapText="1"/>
    </xf>
    <xf numFmtId="1" fontId="1" fillId="0" borderId="6" xfId="6" applyNumberFormat="1" applyFont="1" applyFill="1" applyAlignment="1" applyProtection="1">
      <alignment horizontal="center" vertical="top" shrinkToFit="1"/>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1" fillId="0" borderId="1" xfId="0" applyFont="1" applyFill="1" applyBorder="1" applyAlignment="1">
      <alignment horizontal="left" vertical="top"/>
    </xf>
    <xf numFmtId="1" fontId="19" fillId="0" borderId="6" xfId="5" applyNumberFormat="1" applyFont="1" applyFill="1" applyAlignment="1" applyProtection="1">
      <alignment horizontal="center" vertical="top" wrapText="1" shrinkToFit="1"/>
    </xf>
    <xf numFmtId="164" fontId="1" fillId="0" borderId="1" xfId="0" applyNumberFormat="1" applyFont="1" applyFill="1" applyBorder="1" applyAlignment="1" applyProtection="1">
      <alignment horizontal="right" vertical="top" wrapText="1"/>
      <protection locked="0"/>
    </xf>
    <xf numFmtId="1" fontId="19" fillId="0" borderId="6" xfId="5" applyNumberFormat="1" applyFont="1" applyFill="1" applyAlignment="1" applyProtection="1">
      <alignment horizontal="center" vertical="top" shrinkToFit="1"/>
    </xf>
    <xf numFmtId="49" fontId="1" fillId="0" borderId="1" xfId="0" applyNumberFormat="1" applyFont="1" applyFill="1" applyBorder="1" applyAlignment="1">
      <alignment horizontal="left" vertical="top" wrapText="1"/>
    </xf>
    <xf numFmtId="0" fontId="1" fillId="0" borderId="7" xfId="0" applyFont="1" applyFill="1" applyBorder="1" applyAlignment="1">
      <alignment horizontal="left" vertical="top" wrapText="1"/>
    </xf>
    <xf numFmtId="1" fontId="1" fillId="0" borderId="25" xfId="6" applyNumberFormat="1" applyFont="1" applyFill="1" applyBorder="1" applyAlignment="1" applyProtection="1">
      <alignment horizontal="center" vertical="top" shrinkToFit="1"/>
    </xf>
    <xf numFmtId="1" fontId="1" fillId="0" borderId="24" xfId="6" applyNumberFormat="1" applyFont="1" applyFill="1" applyBorder="1" applyAlignment="1" applyProtection="1">
      <alignment horizontal="center" vertical="top" shrinkToFit="1"/>
    </xf>
    <xf numFmtId="1" fontId="1" fillId="0" borderId="26" xfId="6" applyNumberFormat="1" applyFont="1" applyFill="1" applyBorder="1" applyAlignment="1" applyProtection="1">
      <alignment horizontal="center" vertical="top" shrinkToFit="1"/>
    </xf>
    <xf numFmtId="1" fontId="1" fillId="0" borderId="2" xfId="6" applyNumberFormat="1" applyFont="1" applyFill="1" applyBorder="1" applyAlignment="1" applyProtection="1">
      <alignment horizontal="center" vertical="top" shrinkToFit="1"/>
    </xf>
    <xf numFmtId="1" fontId="1" fillId="0" borderId="8" xfId="6" applyNumberFormat="1" applyFont="1" applyFill="1" applyBorder="1" applyAlignment="1" applyProtection="1">
      <alignment horizontal="center" vertical="top" wrapText="1" shrinkToFit="1"/>
    </xf>
    <xf numFmtId="49" fontId="1" fillId="0" borderId="1" xfId="6" applyNumberFormat="1" applyFont="1" applyFill="1" applyBorder="1" applyAlignment="1" applyProtection="1">
      <alignment horizontal="center" vertical="top" shrinkToFit="1"/>
    </xf>
    <xf numFmtId="164" fontId="1" fillId="0" borderId="1" xfId="8" applyNumberFormat="1" applyFont="1" applyFill="1" applyBorder="1" applyAlignment="1" applyProtection="1">
      <alignment horizontal="right" vertical="top" wrapText="1" shrinkToFit="1"/>
    </xf>
    <xf numFmtId="1" fontId="1" fillId="0" borderId="1" xfId="6" applyNumberFormat="1" applyFont="1" applyFill="1" applyBorder="1" applyAlignment="1" applyProtection="1">
      <alignment horizontal="center" vertical="top" wrapText="1" shrinkToFit="1"/>
    </xf>
    <xf numFmtId="49" fontId="1" fillId="0" borderId="9" xfId="0" applyNumberFormat="1" applyFont="1" applyFill="1" applyBorder="1" applyAlignment="1">
      <alignment horizontal="left" vertical="top"/>
    </xf>
    <xf numFmtId="0" fontId="1" fillId="0" borderId="26" xfId="10" applyNumberFormat="1" applyFont="1" applyFill="1" applyBorder="1" applyAlignment="1" applyProtection="1">
      <alignment horizontal="left" vertical="top" wrapText="1"/>
    </xf>
    <xf numFmtId="0" fontId="1" fillId="0" borderId="13" xfId="10" applyNumberFormat="1" applyFont="1" applyFill="1" applyBorder="1" applyAlignment="1" applyProtection="1">
      <alignment horizontal="left" vertical="top" wrapText="1"/>
    </xf>
    <xf numFmtId="0" fontId="1" fillId="0" borderId="34" xfId="10" applyNumberFormat="1" applyFont="1" applyFill="1" applyBorder="1" applyAlignment="1" applyProtection="1">
      <alignment horizontal="left" vertical="top" wrapText="1"/>
    </xf>
    <xf numFmtId="0" fontId="1" fillId="0" borderId="21" xfId="10" applyNumberFormat="1" applyFont="1" applyFill="1" applyBorder="1" applyAlignment="1" applyProtection="1">
      <alignment horizontal="left" vertical="top" wrapText="1"/>
    </xf>
    <xf numFmtId="0" fontId="1" fillId="0" borderId="13" xfId="0" applyFont="1" applyFill="1" applyBorder="1" applyAlignment="1">
      <alignment horizontal="left" vertical="top" wrapText="1"/>
    </xf>
    <xf numFmtId="164" fontId="1" fillId="0" borderId="0" xfId="0" applyNumberFormat="1" applyFont="1" applyFill="1" applyBorder="1" applyAlignment="1" applyProtection="1">
      <alignment horizontal="right" vertical="top" wrapText="1"/>
      <protection locked="0"/>
    </xf>
    <xf numFmtId="0" fontId="4" fillId="0" borderId="6" xfId="10" applyNumberFormat="1" applyFont="1" applyFill="1" applyAlignment="1" applyProtection="1">
      <alignment horizontal="left" vertical="top" wrapText="1"/>
    </xf>
    <xf numFmtId="0" fontId="1" fillId="0" borderId="16" xfId="0" applyFont="1" applyFill="1" applyBorder="1" applyAlignment="1">
      <alignment horizontal="left" vertical="top" wrapText="1"/>
    </xf>
    <xf numFmtId="1" fontId="4" fillId="0" borderId="1" xfId="6" applyNumberFormat="1" applyFont="1" applyFill="1" applyBorder="1" applyAlignment="1" applyProtection="1">
      <alignment horizontal="center" vertical="top" shrinkToFit="1"/>
    </xf>
    <xf numFmtId="49" fontId="4" fillId="0" borderId="1" xfId="6" applyNumberFormat="1" applyFont="1" applyFill="1" applyBorder="1" applyAlignment="1" applyProtection="1">
      <alignment horizontal="center" vertical="top" shrinkToFit="1"/>
    </xf>
    <xf numFmtId="1" fontId="4" fillId="0" borderId="1" xfId="6" applyNumberFormat="1" applyFont="1" applyFill="1" applyBorder="1" applyAlignment="1" applyProtection="1">
      <alignment horizontal="center" vertical="top" wrapText="1" shrinkToFit="1"/>
    </xf>
    <xf numFmtId="164" fontId="4" fillId="0" borderId="1" xfId="0" applyNumberFormat="1" applyFont="1" applyFill="1" applyBorder="1" applyAlignment="1">
      <alignment horizontal="right" vertical="top" wrapText="1"/>
    </xf>
    <xf numFmtId="1" fontId="4" fillId="0" borderId="6" xfId="5" applyNumberFormat="1" applyFont="1" applyFill="1" applyAlignment="1" applyProtection="1">
      <alignment horizontal="center" vertical="top" shrinkToFi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1" fontId="1" fillId="0" borderId="29" xfId="5" applyNumberFormat="1" applyFont="1" applyFill="1" applyBorder="1" applyAlignment="1" applyProtection="1">
      <alignment horizontal="center" vertical="top" shrinkToFit="1"/>
    </xf>
    <xf numFmtId="0" fontId="1" fillId="0" borderId="1" xfId="0" applyNumberFormat="1" applyFont="1" applyFill="1" applyBorder="1" applyAlignment="1">
      <alignment horizontal="left" vertical="top" wrapText="1"/>
    </xf>
    <xf numFmtId="1" fontId="1" fillId="0" borderId="6" xfId="5" applyNumberFormat="1" applyFont="1" applyFill="1" applyAlignment="1" applyProtection="1">
      <alignment horizontal="center" vertical="top" shrinkToFit="1"/>
    </xf>
    <xf numFmtId="0" fontId="1" fillId="0" borderId="3" xfId="0" applyFont="1" applyFill="1" applyBorder="1" applyAlignment="1">
      <alignment horizontal="center" vertical="top"/>
    </xf>
    <xf numFmtId="49" fontId="1" fillId="0" borderId="3" xfId="0" applyNumberFormat="1" applyFont="1" applyFill="1" applyBorder="1" applyAlignment="1">
      <alignment horizontal="center" vertical="top" wrapText="1"/>
    </xf>
    <xf numFmtId="0" fontId="1" fillId="0" borderId="24" xfId="10" applyNumberFormat="1" applyFont="1" applyFill="1" applyBorder="1" applyAlignment="1" applyProtection="1">
      <alignment horizontal="left" vertical="top" wrapText="1"/>
    </xf>
    <xf numFmtId="0" fontId="1" fillId="0" borderId="6" xfId="122" applyNumberFormat="1" applyFont="1" applyFill="1" applyAlignment="1" applyProtection="1">
      <alignment horizontal="left" vertical="top" wrapText="1"/>
    </xf>
    <xf numFmtId="0" fontId="1" fillId="0" borderId="5" xfId="0" applyFont="1" applyFill="1" applyBorder="1" applyAlignment="1">
      <alignment horizontal="center" vertical="top"/>
    </xf>
    <xf numFmtId="0" fontId="1" fillId="0" borderId="2" xfId="0" applyFont="1" applyFill="1" applyBorder="1" applyAlignment="1">
      <alignment horizontal="left" vertical="top"/>
    </xf>
    <xf numFmtId="0" fontId="1" fillId="0" borderId="5" xfId="0" applyFont="1" applyFill="1" applyBorder="1" applyAlignment="1">
      <alignment horizontal="left" vertical="top"/>
    </xf>
    <xf numFmtId="0" fontId="1" fillId="0" borderId="3" xfId="0" applyFont="1" applyFill="1" applyBorder="1" applyAlignment="1">
      <alignment horizontal="left" vertical="top"/>
    </xf>
    <xf numFmtId="0" fontId="1" fillId="0" borderId="30" xfId="10" applyNumberFormat="1" applyFont="1" applyFill="1" applyBorder="1" applyAlignment="1" applyProtection="1">
      <alignment horizontal="left" vertical="top" wrapText="1"/>
    </xf>
    <xf numFmtId="1" fontId="1" fillId="0" borderId="6" xfId="123" applyNumberFormat="1" applyFont="1" applyFill="1" applyAlignment="1" applyProtection="1">
      <alignment horizontal="center" vertical="top" wrapText="1" shrinkToFit="1"/>
    </xf>
    <xf numFmtId="164" fontId="19" fillId="0" borderId="29" xfId="121" applyNumberFormat="1" applyFont="1" applyFill="1" applyBorder="1" applyAlignment="1" applyProtection="1">
      <alignment horizontal="right" vertical="top" wrapText="1" shrinkToFit="1"/>
    </xf>
    <xf numFmtId="49" fontId="1" fillId="0" borderId="0" xfId="0" applyNumberFormat="1" applyFont="1" applyFill="1" applyBorder="1" applyAlignment="1">
      <alignment horizontal="left" vertical="top"/>
    </xf>
    <xf numFmtId="0" fontId="1" fillId="0" borderId="0" xfId="0" applyFont="1" applyFill="1" applyBorder="1" applyAlignment="1">
      <alignment horizontal="center" vertical="top"/>
    </xf>
    <xf numFmtId="164" fontId="1" fillId="0" borderId="0" xfId="0" applyNumberFormat="1" applyFont="1" applyFill="1" applyAlignment="1">
      <alignment horizontal="right" vertical="top" wrapText="1"/>
    </xf>
    <xf numFmtId="2" fontId="17" fillId="0" borderId="1" xfId="0" applyNumberFormat="1" applyFont="1" applyFill="1" applyBorder="1" applyAlignment="1">
      <alignment horizontal="center" vertical="top"/>
    </xf>
    <xf numFmtId="2" fontId="8" fillId="0" borderId="1" xfId="0" applyNumberFormat="1" applyFont="1" applyFill="1" applyBorder="1" applyAlignment="1">
      <alignment horizontal="center" vertical="top"/>
    </xf>
    <xf numFmtId="0" fontId="14" fillId="0" borderId="1" xfId="16" applyFont="1" applyBorder="1"/>
    <xf numFmtId="0" fontId="8" fillId="0" borderId="1" xfId="0" applyFont="1" applyFill="1" applyBorder="1" applyAlignment="1">
      <alignment vertical="top" wrapText="1"/>
    </xf>
    <xf numFmtId="0" fontId="6" fillId="0" borderId="1" xfId="0" applyFont="1" applyFill="1" applyBorder="1" applyAlignment="1">
      <alignment wrapText="1"/>
    </xf>
    <xf numFmtId="0" fontId="6" fillId="0" borderId="0" xfId="0" applyFont="1" applyFill="1" applyAlignment="1">
      <alignment vertical="top" wrapText="1"/>
    </xf>
    <xf numFmtId="0" fontId="7" fillId="0" borderId="0" xfId="0" applyFont="1" applyFill="1" applyAlignment="1">
      <alignment vertical="top" wrapText="1"/>
    </xf>
    <xf numFmtId="0" fontId="7" fillId="0" borderId="1" xfId="0" applyFont="1" applyFill="1" applyBorder="1" applyAlignment="1">
      <alignment vertical="top" wrapText="1"/>
    </xf>
    <xf numFmtId="170" fontId="0" fillId="0" borderId="0" xfId="0" applyNumberFormat="1"/>
    <xf numFmtId="0" fontId="7" fillId="0" borderId="6" xfId="10" applyNumberFormat="1" applyFont="1" applyFill="1" applyAlignment="1" applyProtection="1">
      <alignment horizontal="left" vertical="top" wrapText="1"/>
    </xf>
    <xf numFmtId="0" fontId="6" fillId="0" borderId="17" xfId="0" applyFont="1" applyFill="1" applyBorder="1" applyAlignment="1">
      <alignment horizontal="left" vertical="top" wrapText="1"/>
    </xf>
    <xf numFmtId="49" fontId="1" fillId="0" borderId="2"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left" vertical="top" wrapText="1"/>
    </xf>
    <xf numFmtId="0" fontId="1" fillId="0" borderId="1" xfId="0" applyFont="1" applyFill="1" applyBorder="1" applyAlignment="1">
      <alignment horizontal="left" vertical="top" wrapText="1"/>
    </xf>
    <xf numFmtId="0" fontId="52" fillId="0" borderId="1" xfId="0" applyFont="1" applyFill="1" applyBorder="1" applyAlignment="1">
      <alignment horizontal="center" vertical="top" wrapText="1"/>
    </xf>
    <xf numFmtId="0" fontId="6" fillId="0" borderId="2"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left" vertical="top" wrapText="1"/>
    </xf>
    <xf numFmtId="0" fontId="52" fillId="0" borderId="2" xfId="0" applyFont="1" applyFill="1" applyBorder="1" applyAlignment="1">
      <alignment vertical="top" wrapText="1"/>
    </xf>
    <xf numFmtId="0" fontId="52" fillId="0" borderId="3"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20" fillId="0" borderId="0" xfId="0" applyFont="1" applyFill="1" applyAlignment="1">
      <alignment horizontal="center"/>
    </xf>
    <xf numFmtId="49" fontId="1" fillId="0" borderId="2"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20" fillId="0" borderId="0" xfId="0" applyFont="1" applyFill="1" applyAlignment="1">
      <alignment horizontal="left"/>
    </xf>
    <xf numFmtId="164" fontId="52" fillId="0" borderId="1" xfId="0" applyNumberFormat="1" applyFont="1" applyFill="1" applyBorder="1" applyAlignment="1">
      <alignment horizontal="center" vertical="top" wrapText="1"/>
    </xf>
    <xf numFmtId="0" fontId="52" fillId="0" borderId="1"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7" xfId="0" applyFont="1" applyFill="1" applyBorder="1" applyAlignment="1">
      <alignment horizontal="left" vertical="top" wrapText="1"/>
    </xf>
    <xf numFmtId="49" fontId="1" fillId="0" borderId="5" xfId="0" applyNumberFormat="1" applyFont="1" applyFill="1" applyBorder="1" applyAlignment="1">
      <alignment horizontal="left" vertical="top"/>
    </xf>
    <xf numFmtId="0" fontId="1" fillId="0" borderId="5"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31" xfId="0" applyFont="1" applyFill="1" applyBorder="1" applyAlignment="1">
      <alignment horizontal="left" vertical="top" wrapText="1"/>
    </xf>
    <xf numFmtId="0" fontId="19" fillId="0" borderId="1" xfId="0" applyFont="1" applyFill="1" applyBorder="1" applyAlignment="1">
      <alignment horizontal="left" vertical="top" wrapText="1"/>
    </xf>
    <xf numFmtId="49" fontId="1" fillId="0" borderId="2"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0" fontId="1" fillId="0" borderId="27"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12" xfId="0" applyNumberFormat="1"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0" fontId="9" fillId="0" borderId="17" xfId="0" applyFont="1" applyFill="1" applyBorder="1" applyAlignment="1">
      <alignment horizontal="left" vertical="top"/>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5" xfId="0" applyFont="1" applyFill="1" applyBorder="1" applyAlignment="1">
      <alignment horizontal="left" vertical="top"/>
    </xf>
    <xf numFmtId="0" fontId="1" fillId="0" borderId="3" xfId="0" applyFont="1" applyFill="1" applyBorder="1" applyAlignment="1">
      <alignment horizontal="left" vertical="top"/>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2" fontId="11" fillId="0" borderId="1" xfId="0" applyNumberFormat="1" applyFont="1" applyFill="1" applyBorder="1" applyAlignment="1">
      <alignment horizontal="center" vertical="top" wrapText="1"/>
    </xf>
    <xf numFmtId="0" fontId="8" fillId="0" borderId="15" xfId="0" applyFont="1" applyFill="1" applyBorder="1" applyAlignment="1">
      <alignment horizontal="left" wrapText="1"/>
    </xf>
    <xf numFmtId="0" fontId="14" fillId="0" borderId="0" xfId="0" applyFont="1" applyFill="1" applyAlignment="1">
      <alignment horizontal="center"/>
    </xf>
    <xf numFmtId="165" fontId="8" fillId="0" borderId="1" xfId="0" applyNumberFormat="1" applyFont="1" applyFill="1" applyBorder="1" applyAlignment="1">
      <alignment horizontal="center" vertical="top" wrapText="1"/>
    </xf>
    <xf numFmtId="0" fontId="14" fillId="0" borderId="0" xfId="0" applyFont="1" applyFill="1" applyAlignment="1">
      <alignment horizontal="left"/>
    </xf>
    <xf numFmtId="165" fontId="8" fillId="0" borderId="2" xfId="0" applyNumberFormat="1" applyFont="1" applyFill="1" applyBorder="1" applyAlignment="1">
      <alignment horizontal="center" vertical="top"/>
    </xf>
    <xf numFmtId="165" fontId="8" fillId="0" borderId="5" xfId="0" applyNumberFormat="1" applyFont="1" applyFill="1" applyBorder="1" applyAlignment="1">
      <alignment horizontal="center" vertical="top"/>
    </xf>
    <xf numFmtId="165" fontId="8" fillId="0" borderId="3" xfId="0" applyNumberFormat="1" applyFont="1" applyFill="1" applyBorder="1" applyAlignment="1">
      <alignment horizontal="center" vertical="top"/>
    </xf>
    <xf numFmtId="165" fontId="0" fillId="0" borderId="0" xfId="0" applyNumberFormat="1" applyFill="1" applyAlignment="1">
      <alignment horizontal="center" vertical="top"/>
    </xf>
    <xf numFmtId="165" fontId="12" fillId="0" borderId="7" xfId="0" applyNumberFormat="1" applyFont="1" applyFill="1" applyBorder="1" applyAlignment="1">
      <alignment horizontal="center" vertical="top" wrapText="1"/>
    </xf>
    <xf numFmtId="165" fontId="12" fillId="0" borderId="8" xfId="0" applyNumberFormat="1" applyFont="1" applyFill="1" applyBorder="1" applyAlignment="1">
      <alignment horizontal="center" vertical="top" wrapText="1"/>
    </xf>
    <xf numFmtId="165" fontId="11"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165" fontId="8" fillId="0" borderId="2" xfId="0" applyNumberFormat="1" applyFont="1" applyFill="1" applyBorder="1" applyAlignment="1">
      <alignment horizontal="center" vertical="top" wrapText="1"/>
    </xf>
    <xf numFmtId="165" fontId="8" fillId="0" borderId="5" xfId="0" applyNumberFormat="1" applyFont="1" applyFill="1" applyBorder="1" applyAlignment="1">
      <alignment horizontal="center" vertical="top" wrapText="1"/>
    </xf>
    <xf numFmtId="165" fontId="8" fillId="0" borderId="3" xfId="0" applyNumberFormat="1" applyFont="1" applyFill="1" applyBorder="1" applyAlignment="1">
      <alignment horizontal="center" vertical="top" wrapText="1"/>
    </xf>
    <xf numFmtId="165" fontId="11" fillId="0" borderId="2" xfId="0" applyNumberFormat="1" applyFont="1" applyFill="1" applyBorder="1" applyAlignment="1">
      <alignment horizontal="center" vertical="top" wrapText="1"/>
    </xf>
    <xf numFmtId="165" fontId="11" fillId="0" borderId="3" xfId="0" applyNumberFormat="1" applyFont="1" applyFill="1" applyBorder="1" applyAlignment="1">
      <alignment horizontal="center" vertical="top" wrapText="1"/>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14" fillId="0" borderId="0" xfId="0" applyFont="1" applyFill="1" applyAlignment="1">
      <alignment horizontal="center" vertical="top" wrapText="1"/>
    </xf>
    <xf numFmtId="0" fontId="19" fillId="0" borderId="0" xfId="0" applyFont="1" applyFill="1" applyAlignment="1">
      <alignment horizontal="center" vertical="top"/>
    </xf>
    <xf numFmtId="0" fontId="1" fillId="0" borderId="12" xfId="0" applyFont="1" applyFill="1" applyBorder="1" applyAlignment="1">
      <alignment horizontal="center" vertical="top" wrapText="1"/>
    </xf>
    <xf numFmtId="0" fontId="0" fillId="0" borderId="4" xfId="0" applyFont="1" applyFill="1" applyBorder="1"/>
    <xf numFmtId="0" fontId="0" fillId="0" borderId="14" xfId="0" applyFont="1" applyFill="1" applyBorder="1"/>
    <xf numFmtId="0" fontId="0" fillId="0" borderId="18" xfId="0" applyFont="1" applyFill="1" applyBorder="1"/>
    <xf numFmtId="0" fontId="0" fillId="0" borderId="16" xfId="0" applyFont="1" applyFill="1" applyBorder="1"/>
    <xf numFmtId="0" fontId="0" fillId="0" borderId="17" xfId="0" applyFont="1" applyFill="1" applyBorder="1"/>
    <xf numFmtId="0" fontId="52" fillId="0" borderId="2" xfId="0" applyFont="1" applyFill="1" applyBorder="1" applyAlignment="1">
      <alignment horizontal="center" vertical="top" wrapText="1"/>
    </xf>
    <xf numFmtId="0" fontId="52" fillId="0" borderId="3" xfId="0" applyFont="1" applyFill="1" applyBorder="1" applyAlignment="1">
      <alignment horizontal="center" vertical="top" wrapText="1"/>
    </xf>
    <xf numFmtId="0" fontId="1" fillId="0" borderId="10" xfId="0" applyFont="1" applyFill="1" applyBorder="1" applyAlignment="1">
      <alignment horizontal="left" vertical="top" wrapText="1"/>
    </xf>
    <xf numFmtId="0" fontId="52" fillId="0" borderId="2" xfId="0" applyFont="1" applyFill="1" applyBorder="1" applyAlignment="1">
      <alignment vertical="top" wrapText="1"/>
    </xf>
    <xf numFmtId="0" fontId="52" fillId="0" borderId="3" xfId="0" applyFont="1" applyFill="1" applyBorder="1" applyAlignment="1">
      <alignment vertical="top" wrapText="1"/>
    </xf>
    <xf numFmtId="0" fontId="1" fillId="0" borderId="4"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7" xfId="0" applyFont="1" applyFill="1" applyBorder="1" applyAlignment="1">
      <alignment horizontal="center" vertical="top" wrapText="1"/>
    </xf>
    <xf numFmtId="49" fontId="1" fillId="0" borderId="5" xfId="0" applyNumberFormat="1" applyFont="1" applyFill="1" applyBorder="1" applyAlignment="1">
      <alignment horizontal="center" vertical="top"/>
    </xf>
    <xf numFmtId="165" fontId="6" fillId="0" borderId="7" xfId="0" applyNumberFormat="1" applyFont="1" applyFill="1" applyBorder="1" applyAlignment="1">
      <alignment horizontal="center" vertical="top" wrapText="1"/>
    </xf>
    <xf numFmtId="165" fontId="6" fillId="0" borderId="8" xfId="0" applyNumberFormat="1" applyFont="1" applyFill="1" applyBorder="1" applyAlignment="1">
      <alignment horizontal="center" vertical="top" wrapText="1"/>
    </xf>
    <xf numFmtId="165" fontId="14" fillId="0" borderId="7" xfId="0" applyNumberFormat="1" applyFont="1" applyFill="1" applyBorder="1" applyAlignment="1">
      <alignment horizontal="center" vertical="top" wrapText="1"/>
    </xf>
    <xf numFmtId="165" fontId="14" fillId="0" borderId="8" xfId="0" applyNumberFormat="1"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8" xfId="0" applyFont="1" applyFill="1" applyBorder="1" applyAlignment="1">
      <alignment horizontal="center" vertical="top" wrapText="1"/>
    </xf>
    <xf numFmtId="0" fontId="53" fillId="0" borderId="33" xfId="0" applyFont="1" applyFill="1" applyBorder="1"/>
    <xf numFmtId="0" fontId="53" fillId="0" borderId="4" xfId="0" applyFont="1" applyFill="1" applyBorder="1"/>
    <xf numFmtId="0" fontId="53" fillId="0" borderId="16" xfId="0" applyFont="1" applyFill="1" applyBorder="1"/>
    <xf numFmtId="0" fontId="53" fillId="0" borderId="17" xfId="0" applyFont="1" applyFill="1" applyBorder="1"/>
    <xf numFmtId="0" fontId="1" fillId="0" borderId="1"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53" fillId="0" borderId="3" xfId="0" applyFont="1" applyFill="1" applyBorder="1"/>
    <xf numFmtId="165" fontId="6" fillId="0" borderId="12" xfId="0" applyNumberFormat="1" applyFont="1" applyFill="1" applyBorder="1" applyAlignment="1">
      <alignment horizontal="center" vertical="top" wrapText="1"/>
    </xf>
    <xf numFmtId="165" fontId="6" fillId="0" borderId="4" xfId="0" applyNumberFormat="1"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0" xfId="0" applyFont="1" applyFill="1" applyBorder="1" applyAlignment="1">
      <alignment horizontal="center" vertical="top" wrapText="1"/>
    </xf>
    <xf numFmtId="0" fontId="53" fillId="0" borderId="3" xfId="0" applyFont="1" applyFill="1" applyBorder="1" applyAlignment="1">
      <alignment horizontal="left"/>
    </xf>
    <xf numFmtId="0" fontId="18" fillId="0" borderId="2"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1" xfId="0" applyFont="1" applyFill="1" applyBorder="1" applyAlignment="1">
      <alignment horizontal="center" vertical="top" wrapText="1"/>
    </xf>
    <xf numFmtId="49" fontId="25" fillId="0" borderId="0" xfId="0" applyNumberFormat="1" applyFont="1" applyFill="1" applyBorder="1" applyAlignment="1">
      <alignment horizontal="left" vertical="top"/>
    </xf>
    <xf numFmtId="49" fontId="1" fillId="0" borderId="2"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6" fillId="0" borderId="2" xfId="0" applyNumberFormat="1"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17" fillId="0" borderId="0" xfId="0" applyFont="1" applyFill="1" applyAlignment="1">
      <alignment horizontal="center"/>
    </xf>
    <xf numFmtId="0" fontId="19" fillId="0" borderId="2" xfId="0" applyNumberFormat="1" applyFont="1" applyFill="1" applyBorder="1" applyAlignment="1" applyProtection="1">
      <alignment horizontal="left" vertical="top" wrapText="1"/>
    </xf>
    <xf numFmtId="0" fontId="19" fillId="0" borderId="3" xfId="0" applyNumberFormat="1" applyFont="1" applyFill="1" applyBorder="1" applyAlignment="1" applyProtection="1">
      <alignment horizontal="left" vertical="top" wrapText="1"/>
    </xf>
    <xf numFmtId="0" fontId="47" fillId="0" borderId="0" xfId="0" applyNumberFormat="1" applyFont="1" applyFill="1" applyBorder="1" applyAlignment="1" applyProtection="1">
      <alignment horizontal="center"/>
    </xf>
    <xf numFmtId="0" fontId="18" fillId="0" borderId="7" xfId="0" applyNumberFormat="1" applyFont="1" applyFill="1" applyBorder="1" applyAlignment="1" applyProtection="1">
      <alignment horizontal="center" vertical="top" wrapText="1"/>
    </xf>
    <xf numFmtId="0" fontId="18" fillId="0" borderId="11" xfId="0" applyNumberFormat="1" applyFont="1" applyFill="1" applyBorder="1" applyAlignment="1" applyProtection="1">
      <alignment horizontal="center" vertical="top" wrapText="1"/>
    </xf>
    <xf numFmtId="0" fontId="18" fillId="0" borderId="8" xfId="0" applyNumberFormat="1" applyFont="1" applyFill="1" applyBorder="1" applyAlignment="1" applyProtection="1">
      <alignment horizontal="center" vertical="top" wrapText="1"/>
    </xf>
    <xf numFmtId="0" fontId="18" fillId="0" borderId="2" xfId="0" applyNumberFormat="1" applyFont="1" applyFill="1" applyBorder="1" applyAlignment="1" applyProtection="1">
      <alignment horizontal="center" vertical="top" wrapText="1"/>
    </xf>
    <xf numFmtId="0" fontId="18" fillId="0" borderId="3" xfId="0" applyNumberFormat="1" applyFont="1" applyFill="1" applyBorder="1" applyAlignment="1" applyProtection="1">
      <alignment horizontal="center" vertical="top" wrapText="1"/>
    </xf>
    <xf numFmtId="165" fontId="18" fillId="0" borderId="7" xfId="0" applyNumberFormat="1" applyFont="1" applyFill="1" applyBorder="1" applyAlignment="1">
      <alignment horizontal="center" vertical="top" wrapText="1"/>
    </xf>
    <xf numFmtId="165" fontId="18" fillId="0" borderId="11" xfId="0" applyNumberFormat="1" applyFont="1" applyFill="1" applyBorder="1" applyAlignment="1">
      <alignment horizontal="center" vertical="top" wrapText="1"/>
    </xf>
    <xf numFmtId="165" fontId="18" fillId="0" borderId="8" xfId="0" applyNumberFormat="1" applyFont="1" applyFill="1" applyBorder="1" applyAlignment="1">
      <alignment horizontal="center" vertical="top" wrapText="1"/>
    </xf>
    <xf numFmtId="0" fontId="8" fillId="0" borderId="0" xfId="0" applyFont="1" applyFill="1" applyAlignment="1">
      <alignment horizontal="center"/>
    </xf>
    <xf numFmtId="0" fontId="8" fillId="0" borderId="0" xfId="0" applyFont="1" applyFill="1" applyAlignment="1">
      <alignment horizontal="left"/>
    </xf>
    <xf numFmtId="0" fontId="8" fillId="0" borderId="0" xfId="0" applyFont="1" applyFill="1" applyAlignment="1"/>
    <xf numFmtId="0" fontId="24" fillId="0" borderId="1"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top" wrapText="1"/>
    </xf>
    <xf numFmtId="0" fontId="24" fillId="0" borderId="11" xfId="0" applyFont="1" applyFill="1" applyBorder="1" applyAlignment="1">
      <alignment horizontal="center" vertical="top" wrapText="1"/>
    </xf>
    <xf numFmtId="0" fontId="24" fillId="0" borderId="7"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 xfId="0" applyFont="1" applyFill="1" applyBorder="1" applyAlignment="1">
      <alignment horizontal="center" vertical="top"/>
    </xf>
    <xf numFmtId="0" fontId="25" fillId="0" borderId="0" xfId="0" applyFont="1" applyFill="1" applyBorder="1" applyAlignment="1">
      <alignment horizontal="center"/>
    </xf>
    <xf numFmtId="43" fontId="10" fillId="0" borderId="1" xfId="17"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1" xfId="0" applyFont="1" applyFill="1" applyBorder="1" applyAlignment="1">
      <alignment horizontal="center" vertical="top" wrapText="1"/>
    </xf>
    <xf numFmtId="0" fontId="24" fillId="0" borderId="1" xfId="0" applyFont="1" applyFill="1" applyBorder="1" applyAlignment="1">
      <alignment horizontal="center" wrapText="1"/>
    </xf>
    <xf numFmtId="0" fontId="24" fillId="0" borderId="7" xfId="0" applyFont="1" applyFill="1" applyBorder="1" applyAlignment="1">
      <alignment horizontal="center" vertical="top"/>
    </xf>
    <xf numFmtId="0" fontId="24" fillId="0" borderId="11" xfId="0" applyFont="1" applyFill="1" applyBorder="1" applyAlignment="1">
      <alignment horizontal="center" vertical="top"/>
    </xf>
    <xf numFmtId="0" fontId="24" fillId="0" borderId="8" xfId="0" applyFont="1" applyFill="1" applyBorder="1" applyAlignment="1">
      <alignment horizontal="center" vertical="top"/>
    </xf>
    <xf numFmtId="0" fontId="14" fillId="0" borderId="0" xfId="16" applyFont="1" applyAlignment="1">
      <alignment horizontal="center"/>
    </xf>
    <xf numFmtId="0" fontId="14" fillId="0" borderId="0" xfId="16" applyFont="1" applyFill="1" applyAlignment="1">
      <alignment horizontal="center"/>
    </xf>
    <xf numFmtId="0" fontId="14" fillId="0" borderId="0" xfId="16" applyFont="1" applyAlignment="1">
      <alignment horizontal="left"/>
    </xf>
    <xf numFmtId="0" fontId="14" fillId="0" borderId="0" xfId="16" applyFont="1" applyAlignment="1"/>
    <xf numFmtId="0" fontId="0" fillId="0" borderId="0" xfId="0" applyAlignment="1">
      <alignment horizontal="right"/>
    </xf>
    <xf numFmtId="0" fontId="0" fillId="0" borderId="0" xfId="0" applyAlignment="1">
      <alignment horizontal="left" vertical="top" wrapText="1"/>
    </xf>
  </cellXfs>
  <cellStyles count="125">
    <cellStyle name="Comma" xfId="18"/>
    <cellStyle name="Excel Built-in Normal" xfId="19"/>
    <cellStyle name="m49048872" xfId="20"/>
    <cellStyle name="normal" xfId="21"/>
    <cellStyle name="Normal 2" xfId="94"/>
    <cellStyle name="Normal 3" xfId="93"/>
    <cellStyle name="Normal 4" xfId="92"/>
    <cellStyle name="Normal 5" xfId="91"/>
    <cellStyle name="Normal 6" xfId="90"/>
    <cellStyle name="Normal 7" xfId="95"/>
    <cellStyle name="st25" xfId="121"/>
    <cellStyle name="TableStyleLight1" xfId="22"/>
    <cellStyle name="xl23" xfId="120"/>
    <cellStyle name="xl24" xfId="7"/>
    <cellStyle name="xl25" xfId="123"/>
    <cellStyle name="xl26" xfId="5"/>
    <cellStyle name="xl26 2" xfId="13"/>
    <cellStyle name="xl32" xfId="124"/>
    <cellStyle name="xl33" xfId="1"/>
    <cellStyle name="xl35" xfId="2"/>
    <cellStyle name="xl36" xfId="9"/>
    <cellStyle name="xl37" xfId="122"/>
    <cellStyle name="xl38" xfId="10"/>
    <cellStyle name="xl40" xfId="6"/>
    <cellStyle name="xl40 2" xfId="14"/>
    <cellStyle name="xl41 2" xfId="11"/>
    <cellStyle name="xl60" xfId="4"/>
    <cellStyle name="xl61" xfId="12"/>
    <cellStyle name="xl63" xfId="15"/>
    <cellStyle name="xl64" xfId="8"/>
    <cellStyle name="Гиперссылка 3" xfId="23"/>
    <cellStyle name="Гиперссылка 4" xfId="24"/>
    <cellStyle name="Данные (только для чтения)" xfId="89"/>
    <cellStyle name="Денежный 2" xfId="25"/>
    <cellStyle name="Денежный 2 4" xfId="26"/>
    <cellStyle name="Обычный" xfId="0" builtinId="0"/>
    <cellStyle name="Обычный 10" xfId="27"/>
    <cellStyle name="Обычный 10 3" xfId="28"/>
    <cellStyle name="Обычный 11" xfId="97"/>
    <cellStyle name="Обычный 12" xfId="88"/>
    <cellStyle name="Обычный 13" xfId="87"/>
    <cellStyle name="Обычный 14" xfId="86"/>
    <cellStyle name="Обычный 14 2" xfId="29"/>
    <cellStyle name="Обычный 15" xfId="85"/>
    <cellStyle name="Обычный 16" xfId="84"/>
    <cellStyle name="Обычный 17" xfId="83"/>
    <cellStyle name="Обычный 18" xfId="82"/>
    <cellStyle name="Обычный 19" xfId="81"/>
    <cellStyle name="Обычный 2" xfId="3"/>
    <cellStyle name="Обычный 2 2" xfId="31"/>
    <cellStyle name="Обычный 2 2 2" xfId="32"/>
    <cellStyle name="Обычный 2 2 3" xfId="80"/>
    <cellStyle name="Обычный 2 3" xfId="30"/>
    <cellStyle name="Обычный 2 5" xfId="33"/>
    <cellStyle name="Обычный 2_Приложение 10 УФНС для оценки эффективности льгот" xfId="34"/>
    <cellStyle name="Обычный 20" xfId="79"/>
    <cellStyle name="Обычный 21" xfId="78"/>
    <cellStyle name="Обычный 22" xfId="77"/>
    <cellStyle name="Обычный 23" xfId="35"/>
    <cellStyle name="Обычный 23 2" xfId="76"/>
    <cellStyle name="Обычный 24" xfId="75"/>
    <cellStyle name="Обычный 25" xfId="36"/>
    <cellStyle name="Обычный 25 2" xfId="74"/>
    <cellStyle name="Обычный 26" xfId="73"/>
    <cellStyle name="Обычный 27" xfId="37"/>
    <cellStyle name="Обычный 27 2" xfId="72"/>
    <cellStyle name="Обычный 28" xfId="38"/>
    <cellStyle name="Обычный 28 2" xfId="71"/>
    <cellStyle name="Обычный 29" xfId="70"/>
    <cellStyle name="Обычный 3" xfId="16"/>
    <cellStyle name="Обычный 3 2" xfId="39"/>
    <cellStyle name="Обычный 3 2 2 2" xfId="40"/>
    <cellStyle name="Обычный 3 3" xfId="41"/>
    <cellStyle name="Обычный 3 3 2" xfId="69"/>
    <cellStyle name="Обычный 3 4" xfId="42"/>
    <cellStyle name="Обычный 3 4 2" xfId="61"/>
    <cellStyle name="Обычный 3 5" xfId="60"/>
    <cellStyle name="Обычный 3 6" xfId="59"/>
    <cellStyle name="Обычный 3 7" xfId="68"/>
    <cellStyle name="Обычный 30" xfId="67"/>
    <cellStyle name="Обычный 31" xfId="66"/>
    <cellStyle name="Обычный 32" xfId="65"/>
    <cellStyle name="Обычный 33" xfId="64"/>
    <cellStyle name="Обычный 34" xfId="63"/>
    <cellStyle name="Обычный 35" xfId="62"/>
    <cellStyle name="Обычный 36" xfId="96"/>
    <cellStyle name="Обычный 37" xfId="117"/>
    <cellStyle name="Обычный 38" xfId="119"/>
    <cellStyle name="Обычный 4" xfId="43"/>
    <cellStyle name="Обычный 4 2" xfId="98"/>
    <cellStyle name="Обычный 4 2 2" xfId="99"/>
    <cellStyle name="Обычный 4 2 3" xfId="100"/>
    <cellStyle name="Обычный 4 2 4" xfId="101"/>
    <cellStyle name="Обычный 4 2 5" xfId="102"/>
    <cellStyle name="Обычный 4 2 6" xfId="103"/>
    <cellStyle name="Обычный 4 3" xfId="104"/>
    <cellStyle name="Обычный 4 4" xfId="105"/>
    <cellStyle name="Обычный 4 5" xfId="44"/>
    <cellStyle name="Обычный 4 5 2" xfId="106"/>
    <cellStyle name="Обычный 4 6" xfId="107"/>
    <cellStyle name="Обычный 4 7" xfId="108"/>
    <cellStyle name="Обычный 5" xfId="45"/>
    <cellStyle name="Обычный 5 2" xfId="46"/>
    <cellStyle name="Обычный 5 3" xfId="109"/>
    <cellStyle name="Обычный 5 4" xfId="110"/>
    <cellStyle name="Обычный 5 5" xfId="111"/>
    <cellStyle name="Обычный 5 6" xfId="112"/>
    <cellStyle name="Обычный 6" xfId="47"/>
    <cellStyle name="Обычный 6 2" xfId="113"/>
    <cellStyle name="Обычный 7" xfId="48"/>
    <cellStyle name="Обычный 7 2" xfId="114"/>
    <cellStyle name="Обычный 8" xfId="49"/>
    <cellStyle name="Обычный 8 2" xfId="50"/>
    <cellStyle name="Обычный 8 3" xfId="115"/>
    <cellStyle name="Обычный 9" xfId="51"/>
    <cellStyle name="Обычный 9 2" xfId="116"/>
    <cellStyle name="Процентный 2" xfId="52"/>
    <cellStyle name="Процентный 2 2" xfId="53"/>
    <cellStyle name="Стиль 1" xfId="54"/>
    <cellStyle name="Финансовый" xfId="17" builtinId="3"/>
    <cellStyle name="Финансовый 2" xfId="55"/>
    <cellStyle name="Финансовый 2 2" xfId="56"/>
    <cellStyle name="Финансовый 2 3" xfId="57"/>
    <cellStyle name="Финансовый 2 4" xfId="118"/>
    <cellStyle name="Финансовый 3" xfId="58"/>
  </cellStyles>
  <dxfs count="0"/>
  <tableStyles count="0" defaultTableStyle="TableStyleMedium9" defaultPivotStyle="PivotStyleLight16"/>
  <colors>
    <mruColors>
      <color rgb="FFFF9999"/>
      <color rgb="FFCC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Zeros="0" tabSelected="1" view="pageBreakPreview" topLeftCell="A56" zoomScale="120" zoomScaleNormal="100" zoomScaleSheetLayoutView="120" workbookViewId="0">
      <selection activeCell="O1" sqref="O1:P1048576"/>
    </sheetView>
  </sheetViews>
  <sheetFormatPr defaultRowHeight="12" x14ac:dyDescent="0.25"/>
  <cols>
    <col min="1" max="4" width="4.140625" style="158" customWidth="1"/>
    <col min="5" max="5" width="31" style="158" customWidth="1"/>
    <col min="6" max="6" width="38.85546875" style="158" customWidth="1"/>
    <col min="7" max="7" width="7.140625" style="105" customWidth="1"/>
    <col min="8" max="9" width="4.5703125" style="105" customWidth="1"/>
    <col min="10" max="10" width="11.5703125" style="105" customWidth="1"/>
    <col min="11" max="11" width="5.7109375" style="105" customWidth="1"/>
    <col min="12" max="12" width="11.85546875" style="331" customWidth="1"/>
    <col min="13" max="13" width="12.42578125" style="331" customWidth="1"/>
    <col min="14" max="14" width="13" style="331" customWidth="1"/>
    <col min="15" max="15" width="14.42578125" style="158" hidden="1" customWidth="1"/>
    <col min="16" max="16" width="14.28515625" style="158" hidden="1" customWidth="1"/>
    <col min="17" max="17" width="10.85546875" style="158" bestFit="1" customWidth="1"/>
    <col min="18" max="18" width="10" style="158" bestFit="1" customWidth="1"/>
    <col min="19" max="16384" width="9.140625" style="158"/>
  </cols>
  <sheetData>
    <row r="1" spans="1:18" s="12" customFormat="1" ht="15.75" x14ac:dyDescent="0.25">
      <c r="A1" s="32"/>
      <c r="B1" s="32"/>
      <c r="C1" s="32"/>
      <c r="D1" s="32"/>
      <c r="E1" s="258"/>
      <c r="F1" s="259"/>
      <c r="G1" s="32"/>
      <c r="H1" s="32"/>
      <c r="I1" s="260"/>
      <c r="J1" s="81"/>
      <c r="K1" s="32"/>
      <c r="L1" s="32"/>
      <c r="M1" s="32"/>
      <c r="N1" s="32"/>
      <c r="O1" s="32"/>
      <c r="P1" s="81"/>
      <c r="Q1" s="81"/>
    </row>
    <row r="2" spans="1:18" s="12" customFormat="1" ht="15.75" x14ac:dyDescent="0.25">
      <c r="A2" s="362" t="s">
        <v>501</v>
      </c>
      <c r="B2" s="362"/>
      <c r="C2" s="362"/>
      <c r="D2" s="362"/>
      <c r="E2" s="362"/>
      <c r="F2" s="362"/>
      <c r="G2" s="362"/>
      <c r="H2" s="362"/>
      <c r="I2" s="362"/>
      <c r="J2" s="362"/>
      <c r="K2" s="362"/>
      <c r="L2" s="362"/>
      <c r="M2" s="362"/>
      <c r="N2" s="362"/>
      <c r="O2" s="111"/>
      <c r="P2" s="111"/>
      <c r="Q2" s="111"/>
      <c r="R2" s="111"/>
    </row>
    <row r="3" spans="1:18" s="12" customFormat="1" ht="15.75" x14ac:dyDescent="0.25">
      <c r="A3" s="362" t="s">
        <v>168</v>
      </c>
      <c r="B3" s="362"/>
      <c r="C3" s="362"/>
      <c r="D3" s="362"/>
      <c r="E3" s="362"/>
      <c r="F3" s="362"/>
      <c r="G3" s="362"/>
      <c r="H3" s="362"/>
      <c r="I3" s="362"/>
      <c r="J3" s="362"/>
      <c r="K3" s="362"/>
      <c r="L3" s="362"/>
      <c r="M3" s="362"/>
      <c r="N3" s="362"/>
      <c r="O3" s="111"/>
      <c r="P3" s="111"/>
      <c r="Q3" s="111"/>
      <c r="R3" s="111"/>
    </row>
    <row r="4" spans="1:18" s="12" customFormat="1" ht="15.75" x14ac:dyDescent="0.25">
      <c r="A4" s="362" t="s">
        <v>636</v>
      </c>
      <c r="B4" s="362"/>
      <c r="C4" s="362"/>
      <c r="D4" s="362"/>
      <c r="E4" s="362"/>
      <c r="F4" s="362"/>
      <c r="G4" s="362"/>
      <c r="H4" s="362"/>
      <c r="I4" s="362"/>
      <c r="J4" s="362"/>
      <c r="K4" s="362"/>
      <c r="L4" s="362"/>
      <c r="M4" s="362"/>
      <c r="N4" s="362"/>
      <c r="O4" s="111"/>
      <c r="P4" s="111"/>
      <c r="Q4" s="111"/>
      <c r="R4" s="111"/>
    </row>
    <row r="5" spans="1:18" s="12" customFormat="1" ht="12.75" x14ac:dyDescent="0.2">
      <c r="A5" s="77"/>
      <c r="B5" s="77"/>
      <c r="C5" s="77"/>
      <c r="D5" s="77"/>
      <c r="E5" s="261"/>
      <c r="F5" s="262"/>
      <c r="G5" s="77"/>
      <c r="H5" s="263"/>
      <c r="I5" s="263"/>
      <c r="J5" s="263"/>
      <c r="K5" s="264"/>
      <c r="L5" s="264"/>
      <c r="M5" s="264"/>
      <c r="N5" s="77"/>
      <c r="O5" s="77"/>
      <c r="P5" s="264"/>
      <c r="Q5" s="264"/>
      <c r="R5" s="264"/>
    </row>
    <row r="6" spans="1:18" s="12" customFormat="1" ht="15.75" x14ac:dyDescent="0.25">
      <c r="A6" s="111" t="s">
        <v>294</v>
      </c>
      <c r="B6" s="111"/>
      <c r="C6" s="111"/>
      <c r="D6" s="111"/>
      <c r="E6" s="111"/>
      <c r="F6" s="111"/>
      <c r="G6" s="111"/>
      <c r="H6" s="111"/>
      <c r="I6" s="111"/>
      <c r="J6" s="111"/>
      <c r="K6" s="111"/>
      <c r="L6" s="111"/>
      <c r="M6" s="265"/>
      <c r="N6" s="111"/>
      <c r="O6" s="111"/>
      <c r="P6" s="111"/>
      <c r="Q6" s="111"/>
      <c r="R6" s="111"/>
    </row>
    <row r="7" spans="1:18" s="12" customFormat="1" ht="13.5" customHeight="1" x14ac:dyDescent="0.25">
      <c r="A7" s="365" t="s">
        <v>295</v>
      </c>
      <c r="B7" s="365"/>
      <c r="C7" s="365"/>
      <c r="D7" s="365"/>
      <c r="E7" s="365"/>
      <c r="F7" s="365"/>
      <c r="G7" s="365"/>
      <c r="H7" s="365"/>
      <c r="I7" s="365"/>
      <c r="J7" s="365"/>
      <c r="K7" s="81"/>
      <c r="L7" s="81"/>
      <c r="M7" s="264"/>
      <c r="N7" s="32"/>
      <c r="O7" s="32"/>
      <c r="P7" s="81"/>
      <c r="Q7" s="81"/>
      <c r="R7" s="81"/>
    </row>
    <row r="8" spans="1:18" s="105" customFormat="1" ht="36.75" customHeight="1" x14ac:dyDescent="0.25">
      <c r="A8" s="367" t="s">
        <v>0</v>
      </c>
      <c r="B8" s="367"/>
      <c r="C8" s="367"/>
      <c r="D8" s="367"/>
      <c r="E8" s="367" t="s">
        <v>138</v>
      </c>
      <c r="F8" s="367" t="s">
        <v>263</v>
      </c>
      <c r="G8" s="367" t="s">
        <v>1</v>
      </c>
      <c r="H8" s="367"/>
      <c r="I8" s="367"/>
      <c r="J8" s="367"/>
      <c r="K8" s="367"/>
      <c r="L8" s="366" t="s">
        <v>520</v>
      </c>
      <c r="M8" s="366"/>
      <c r="N8" s="266" t="s">
        <v>169</v>
      </c>
    </row>
    <row r="9" spans="1:18" s="105" customFormat="1" ht="60.75" customHeight="1" x14ac:dyDescent="0.25">
      <c r="A9" s="240" t="s">
        <v>2</v>
      </c>
      <c r="B9" s="240" t="s">
        <v>3</v>
      </c>
      <c r="C9" s="240" t="s">
        <v>4</v>
      </c>
      <c r="D9" s="240" t="s">
        <v>5</v>
      </c>
      <c r="E9" s="367"/>
      <c r="F9" s="367"/>
      <c r="G9" s="240" t="s">
        <v>6</v>
      </c>
      <c r="H9" s="240" t="s">
        <v>7</v>
      </c>
      <c r="I9" s="240" t="s">
        <v>8</v>
      </c>
      <c r="J9" s="240" t="s">
        <v>9</v>
      </c>
      <c r="K9" s="240" t="s">
        <v>10</v>
      </c>
      <c r="L9" s="266" t="s">
        <v>521</v>
      </c>
      <c r="M9" s="266" t="s">
        <v>522</v>
      </c>
      <c r="N9" s="266" t="s">
        <v>523</v>
      </c>
    </row>
    <row r="10" spans="1:18" ht="21" customHeight="1" x14ac:dyDescent="0.25">
      <c r="A10" s="397">
        <v>30</v>
      </c>
      <c r="B10" s="397"/>
      <c r="C10" s="397"/>
      <c r="D10" s="397"/>
      <c r="E10" s="368" t="s">
        <v>11</v>
      </c>
      <c r="F10" s="158" t="s">
        <v>15</v>
      </c>
      <c r="G10" s="244"/>
      <c r="H10" s="244"/>
      <c r="I10" s="244"/>
      <c r="J10" s="244"/>
      <c r="K10" s="244"/>
      <c r="L10" s="257">
        <f>L11+L12+L13+L14+L15+L16+L17</f>
        <v>15782589.5</v>
      </c>
      <c r="M10" s="257">
        <f>M11+M12+M13+M14+M15+M16+M17</f>
        <v>15704132.6</v>
      </c>
      <c r="N10" s="257">
        <f>M10/L10*100</f>
        <v>99.5</v>
      </c>
      <c r="O10" s="267">
        <v>18172</v>
      </c>
      <c r="P10" s="267">
        <f>O10/M10*100</f>
        <v>0.12</v>
      </c>
      <c r="Q10" s="267"/>
      <c r="R10" s="267"/>
    </row>
    <row r="11" spans="1:18" ht="56.25" customHeight="1" x14ac:dyDescent="0.25">
      <c r="A11" s="398"/>
      <c r="B11" s="398"/>
      <c r="C11" s="398"/>
      <c r="D11" s="398"/>
      <c r="E11" s="375"/>
      <c r="F11" s="238" t="s">
        <v>466</v>
      </c>
      <c r="G11" s="244"/>
      <c r="H11" s="244"/>
      <c r="I11" s="244"/>
      <c r="J11" s="244"/>
      <c r="K11" s="244"/>
      <c r="L11" s="257">
        <f>L19+L50+L117+L151</f>
        <v>14882376.699999999</v>
      </c>
      <c r="M11" s="257">
        <f>M19+M50+M117+M151-48.73</f>
        <v>14811499.800000001</v>
      </c>
      <c r="N11" s="257">
        <f t="shared" ref="N11:N76" si="0">M11/L11*100</f>
        <v>99.5</v>
      </c>
    </row>
    <row r="12" spans="1:18" ht="40.5" customHeight="1" x14ac:dyDescent="0.25">
      <c r="A12" s="398"/>
      <c r="B12" s="398"/>
      <c r="C12" s="398"/>
      <c r="D12" s="398"/>
      <c r="E12" s="375"/>
      <c r="F12" s="238" t="s">
        <v>629</v>
      </c>
      <c r="G12" s="244"/>
      <c r="H12" s="244"/>
      <c r="I12" s="244"/>
      <c r="J12" s="244"/>
      <c r="K12" s="244"/>
      <c r="L12" s="257">
        <f>L114+L74</f>
        <v>34668.800000000003</v>
      </c>
      <c r="M12" s="257">
        <f>M114+M74</f>
        <v>34634.1</v>
      </c>
      <c r="N12" s="257">
        <f t="shared" si="0"/>
        <v>99.9</v>
      </c>
    </row>
    <row r="13" spans="1:18" ht="76.5" customHeight="1" x14ac:dyDescent="0.25">
      <c r="A13" s="398"/>
      <c r="B13" s="398"/>
      <c r="C13" s="398"/>
      <c r="D13" s="398"/>
      <c r="E13" s="375"/>
      <c r="F13" s="268" t="s">
        <v>628</v>
      </c>
      <c r="G13" s="244"/>
      <c r="H13" s="244"/>
      <c r="I13" s="244"/>
      <c r="J13" s="244"/>
      <c r="K13" s="244"/>
      <c r="L13" s="257">
        <f t="shared" ref="L13:M13" si="1">L52</f>
        <v>30345.3</v>
      </c>
      <c r="M13" s="257">
        <f t="shared" si="1"/>
        <v>30393.9</v>
      </c>
      <c r="N13" s="257">
        <f t="shared" si="0"/>
        <v>100.2</v>
      </c>
    </row>
    <row r="14" spans="1:18" ht="50.25" customHeight="1" x14ac:dyDescent="0.25">
      <c r="A14" s="398"/>
      <c r="B14" s="398"/>
      <c r="C14" s="398"/>
      <c r="D14" s="398"/>
      <c r="E14" s="375"/>
      <c r="F14" s="238" t="s">
        <v>425</v>
      </c>
      <c r="G14" s="244"/>
      <c r="H14" s="244"/>
      <c r="I14" s="244"/>
      <c r="J14" s="244"/>
      <c r="K14" s="244"/>
      <c r="L14" s="257">
        <f t="shared" ref="L14:M14" si="2">L101</f>
        <v>6350</v>
      </c>
      <c r="M14" s="257">
        <f t="shared" si="2"/>
        <v>6322.8</v>
      </c>
      <c r="N14" s="257">
        <f t="shared" si="0"/>
        <v>99.6</v>
      </c>
    </row>
    <row r="15" spans="1:18" ht="36" x14ac:dyDescent="0.25">
      <c r="A15" s="398"/>
      <c r="B15" s="398"/>
      <c r="C15" s="398"/>
      <c r="D15" s="398"/>
      <c r="E15" s="375"/>
      <c r="F15" s="161" t="s">
        <v>426</v>
      </c>
      <c r="G15" s="269"/>
      <c r="H15" s="269"/>
      <c r="I15" s="270"/>
      <c r="J15" s="269"/>
      <c r="K15" s="269"/>
      <c r="L15" s="271">
        <f t="shared" ref="L15:M15" si="3">L54</f>
        <v>241366.8</v>
      </c>
      <c r="M15" s="271">
        <f t="shared" si="3"/>
        <v>239284.7</v>
      </c>
      <c r="N15" s="257">
        <f t="shared" si="0"/>
        <v>99.1</v>
      </c>
    </row>
    <row r="16" spans="1:18" ht="48" x14ac:dyDescent="0.25">
      <c r="A16" s="398"/>
      <c r="B16" s="398"/>
      <c r="C16" s="398"/>
      <c r="D16" s="398"/>
      <c r="E16" s="375"/>
      <c r="F16" s="161" t="s">
        <v>465</v>
      </c>
      <c r="G16" s="269"/>
      <c r="H16" s="269"/>
      <c r="I16" s="270"/>
      <c r="J16" s="269"/>
      <c r="K16" s="269"/>
      <c r="L16" s="271">
        <f>L55</f>
        <v>100714.9</v>
      </c>
      <c r="M16" s="271">
        <f>M55</f>
        <v>100714.9</v>
      </c>
      <c r="N16" s="257">
        <f t="shared" si="0"/>
        <v>100</v>
      </c>
    </row>
    <row r="17" spans="1:17" ht="89.25" customHeight="1" x14ac:dyDescent="0.25">
      <c r="A17" s="398"/>
      <c r="B17" s="398"/>
      <c r="C17" s="398"/>
      <c r="D17" s="398"/>
      <c r="E17" s="375"/>
      <c r="F17" s="161" t="s">
        <v>467</v>
      </c>
      <c r="G17" s="269"/>
      <c r="H17" s="269"/>
      <c r="I17" s="270"/>
      <c r="J17" s="269"/>
      <c r="K17" s="269"/>
      <c r="L17" s="271">
        <f>L56+L118+L152</f>
        <v>486767</v>
      </c>
      <c r="M17" s="271">
        <f>M56+M118+M152</f>
        <v>481282.4</v>
      </c>
      <c r="N17" s="257">
        <f t="shared" si="0"/>
        <v>98.9</v>
      </c>
      <c r="P17" s="1"/>
    </row>
    <row r="18" spans="1:17" ht="39" hidden="1" customHeight="1" x14ac:dyDescent="0.25">
      <c r="A18" s="399"/>
      <c r="B18" s="399"/>
      <c r="C18" s="399"/>
      <c r="D18" s="399"/>
      <c r="E18" s="369"/>
      <c r="F18" s="238" t="s">
        <v>536</v>
      </c>
      <c r="G18" s="269"/>
      <c r="H18" s="269"/>
      <c r="I18" s="270"/>
      <c r="J18" s="269"/>
      <c r="K18" s="269"/>
      <c r="L18" s="271">
        <f>L75+L129</f>
        <v>0</v>
      </c>
      <c r="M18" s="271">
        <f>M75+M129</f>
        <v>0</v>
      </c>
      <c r="N18" s="257" t="e">
        <f t="shared" si="0"/>
        <v>#DIV/0!</v>
      </c>
    </row>
    <row r="19" spans="1:17" ht="37.5" customHeight="1" x14ac:dyDescent="0.25">
      <c r="A19" s="272" t="s">
        <v>12</v>
      </c>
      <c r="B19" s="272" t="s">
        <v>13</v>
      </c>
      <c r="C19" s="272"/>
      <c r="D19" s="272"/>
      <c r="E19" s="238" t="s">
        <v>14</v>
      </c>
      <c r="F19" s="238" t="s">
        <v>167</v>
      </c>
      <c r="G19" s="10">
        <v>843</v>
      </c>
      <c r="H19" s="10">
        <v>10</v>
      </c>
      <c r="I19" s="11" t="s">
        <v>156</v>
      </c>
      <c r="J19" s="11" t="s">
        <v>17</v>
      </c>
      <c r="K19" s="244"/>
      <c r="L19" s="257">
        <f>L20+L44+L46</f>
        <v>5201816.5999999996</v>
      </c>
      <c r="M19" s="257">
        <f>M20+M44+M46</f>
        <v>5192407.5</v>
      </c>
      <c r="N19" s="257">
        <f t="shared" si="0"/>
        <v>99.8</v>
      </c>
      <c r="P19" s="1"/>
      <c r="Q19" s="1"/>
    </row>
    <row r="20" spans="1:17" ht="60" x14ac:dyDescent="0.25">
      <c r="A20" s="273" t="s">
        <v>12</v>
      </c>
      <c r="B20" s="273" t="s">
        <v>13</v>
      </c>
      <c r="C20" s="273" t="s">
        <v>18</v>
      </c>
      <c r="D20" s="273"/>
      <c r="E20" s="245" t="s">
        <v>19</v>
      </c>
      <c r="F20" s="245" t="s">
        <v>167</v>
      </c>
      <c r="G20" s="10">
        <v>843</v>
      </c>
      <c r="H20" s="244">
        <v>10</v>
      </c>
      <c r="I20" s="9" t="s">
        <v>156</v>
      </c>
      <c r="J20" s="9">
        <v>3010100000</v>
      </c>
      <c r="K20" s="10"/>
      <c r="L20" s="257">
        <f>L21+L22+L23+L24+L25+L26+L27+L28+L29+L30+L31+L32+L33+L34+L35+L36+L38+L39+L41+L42+L43</f>
        <v>5192713.2</v>
      </c>
      <c r="M20" s="257">
        <f>M21+M22+M23+M24+M25+M26+M27+M28+M29+M30+M31+M32+M33+M34+M35+M36+M38+M39+M41+M42+M43</f>
        <v>5183860.4000000004</v>
      </c>
      <c r="N20" s="257">
        <f t="shared" si="0"/>
        <v>99.8</v>
      </c>
      <c r="O20" s="274"/>
      <c r="P20" s="1"/>
      <c r="Q20" s="1"/>
    </row>
    <row r="21" spans="1:17" ht="36" x14ac:dyDescent="0.25">
      <c r="A21" s="273" t="s">
        <v>12</v>
      </c>
      <c r="B21" s="273" t="s">
        <v>13</v>
      </c>
      <c r="C21" s="273" t="s">
        <v>18</v>
      </c>
      <c r="D21" s="273" t="s">
        <v>18</v>
      </c>
      <c r="E21" s="245" t="s">
        <v>20</v>
      </c>
      <c r="F21" s="245" t="s">
        <v>167</v>
      </c>
      <c r="G21" s="10">
        <v>843</v>
      </c>
      <c r="H21" s="244">
        <v>10</v>
      </c>
      <c r="I21" s="9" t="s">
        <v>21</v>
      </c>
      <c r="J21" s="9" t="s">
        <v>22</v>
      </c>
      <c r="K21" s="244">
        <v>313</v>
      </c>
      <c r="L21" s="275">
        <v>609504.5</v>
      </c>
      <c r="M21" s="275">
        <v>609467.9</v>
      </c>
      <c r="N21" s="257">
        <f t="shared" si="0"/>
        <v>100</v>
      </c>
    </row>
    <row r="22" spans="1:17" ht="24" x14ac:dyDescent="0.25">
      <c r="A22" s="273" t="s">
        <v>12</v>
      </c>
      <c r="B22" s="273" t="s">
        <v>13</v>
      </c>
      <c r="C22" s="273" t="s">
        <v>18</v>
      </c>
      <c r="D22" s="273" t="s">
        <v>16</v>
      </c>
      <c r="E22" s="245" t="s">
        <v>23</v>
      </c>
      <c r="F22" s="245" t="s">
        <v>167</v>
      </c>
      <c r="G22" s="10">
        <v>843</v>
      </c>
      <c r="H22" s="244">
        <v>10</v>
      </c>
      <c r="I22" s="9" t="s">
        <v>21</v>
      </c>
      <c r="J22" s="9" t="s">
        <v>24</v>
      </c>
      <c r="K22" s="244">
        <v>313</v>
      </c>
      <c r="L22" s="275">
        <v>19502.5</v>
      </c>
      <c r="M22" s="275">
        <v>19501.8</v>
      </c>
      <c r="N22" s="257">
        <f t="shared" si="0"/>
        <v>100</v>
      </c>
    </row>
    <row r="23" spans="1:17" ht="60" x14ac:dyDescent="0.25">
      <c r="A23" s="273" t="s">
        <v>12</v>
      </c>
      <c r="B23" s="273" t="s">
        <v>13</v>
      </c>
      <c r="C23" s="273" t="s">
        <v>18</v>
      </c>
      <c r="D23" s="273" t="s">
        <v>21</v>
      </c>
      <c r="E23" s="245" t="s">
        <v>25</v>
      </c>
      <c r="F23" s="245" t="s">
        <v>167</v>
      </c>
      <c r="G23" s="10">
        <v>843</v>
      </c>
      <c r="H23" s="244">
        <v>10</v>
      </c>
      <c r="I23" s="9" t="s">
        <v>21</v>
      </c>
      <c r="J23" s="9" t="s">
        <v>26</v>
      </c>
      <c r="K23" s="244">
        <v>313</v>
      </c>
      <c r="L23" s="275">
        <v>5620.4</v>
      </c>
      <c r="M23" s="275">
        <v>5620.4</v>
      </c>
      <c r="N23" s="257">
        <f t="shared" si="0"/>
        <v>100</v>
      </c>
    </row>
    <row r="24" spans="1:17" ht="60" x14ac:dyDescent="0.25">
      <c r="A24" s="273" t="s">
        <v>12</v>
      </c>
      <c r="B24" s="273" t="s">
        <v>13</v>
      </c>
      <c r="C24" s="273" t="s">
        <v>18</v>
      </c>
      <c r="D24" s="273" t="s">
        <v>28</v>
      </c>
      <c r="E24" s="245" t="s">
        <v>29</v>
      </c>
      <c r="F24" s="245" t="s">
        <v>167</v>
      </c>
      <c r="G24" s="10">
        <v>843</v>
      </c>
      <c r="H24" s="244">
        <v>10</v>
      </c>
      <c r="I24" s="9" t="s">
        <v>21</v>
      </c>
      <c r="J24" s="9" t="s">
        <v>30</v>
      </c>
      <c r="K24" s="9" t="s">
        <v>81</v>
      </c>
      <c r="L24" s="275">
        <v>1873218.4</v>
      </c>
      <c r="M24" s="275">
        <v>1873189.5</v>
      </c>
      <c r="N24" s="257">
        <f t="shared" si="0"/>
        <v>100</v>
      </c>
    </row>
    <row r="25" spans="1:17" ht="84" x14ac:dyDescent="0.25">
      <c r="A25" s="273" t="s">
        <v>12</v>
      </c>
      <c r="B25" s="273" t="s">
        <v>13</v>
      </c>
      <c r="C25" s="273" t="s">
        <v>18</v>
      </c>
      <c r="D25" s="273" t="s">
        <v>31</v>
      </c>
      <c r="E25" s="245" t="s">
        <v>32</v>
      </c>
      <c r="F25" s="245" t="s">
        <v>167</v>
      </c>
      <c r="G25" s="10">
        <v>843</v>
      </c>
      <c r="H25" s="244">
        <v>10</v>
      </c>
      <c r="I25" s="9" t="s">
        <v>21</v>
      </c>
      <c r="J25" s="9" t="s">
        <v>33</v>
      </c>
      <c r="K25" s="244">
        <v>321</v>
      </c>
      <c r="L25" s="275">
        <v>11977.9</v>
      </c>
      <c r="M25" s="275">
        <v>11977.9</v>
      </c>
      <c r="N25" s="257">
        <f t="shared" si="0"/>
        <v>100</v>
      </c>
    </row>
    <row r="26" spans="1:17" ht="58.5" customHeight="1" x14ac:dyDescent="0.25">
      <c r="A26" s="273" t="s">
        <v>12</v>
      </c>
      <c r="B26" s="273" t="s">
        <v>13</v>
      </c>
      <c r="C26" s="273" t="s">
        <v>18</v>
      </c>
      <c r="D26" s="273" t="s">
        <v>34</v>
      </c>
      <c r="E26" s="245" t="s">
        <v>35</v>
      </c>
      <c r="F26" s="245" t="s">
        <v>167</v>
      </c>
      <c r="G26" s="10">
        <v>843</v>
      </c>
      <c r="H26" s="244">
        <v>10</v>
      </c>
      <c r="I26" s="9" t="s">
        <v>427</v>
      </c>
      <c r="J26" s="9" t="s">
        <v>36</v>
      </c>
      <c r="K26" s="244" t="s">
        <v>428</v>
      </c>
      <c r="L26" s="275">
        <v>1760000</v>
      </c>
      <c r="M26" s="275">
        <v>1752884</v>
      </c>
      <c r="N26" s="257">
        <f t="shared" si="0"/>
        <v>99.6</v>
      </c>
    </row>
    <row r="27" spans="1:17" ht="48" x14ac:dyDescent="0.25">
      <c r="A27" s="273" t="s">
        <v>12</v>
      </c>
      <c r="B27" s="273" t="s">
        <v>13</v>
      </c>
      <c r="C27" s="273" t="s">
        <v>18</v>
      </c>
      <c r="D27" s="273" t="s">
        <v>37</v>
      </c>
      <c r="E27" s="245" t="s">
        <v>38</v>
      </c>
      <c r="F27" s="245" t="s">
        <v>167</v>
      </c>
      <c r="G27" s="10">
        <v>843</v>
      </c>
      <c r="H27" s="244">
        <v>10</v>
      </c>
      <c r="I27" s="9" t="s">
        <v>427</v>
      </c>
      <c r="J27" s="9" t="s">
        <v>39</v>
      </c>
      <c r="K27" s="244" t="s">
        <v>428</v>
      </c>
      <c r="L27" s="275">
        <v>81518.600000000006</v>
      </c>
      <c r="M27" s="275">
        <v>81298.7</v>
      </c>
      <c r="N27" s="257">
        <f t="shared" si="0"/>
        <v>99.7</v>
      </c>
    </row>
    <row r="28" spans="1:17" ht="60" x14ac:dyDescent="0.25">
      <c r="A28" s="273" t="s">
        <v>12</v>
      </c>
      <c r="B28" s="273" t="s">
        <v>13</v>
      </c>
      <c r="C28" s="273" t="s">
        <v>18</v>
      </c>
      <c r="D28" s="273" t="s">
        <v>40</v>
      </c>
      <c r="E28" s="245" t="s">
        <v>41</v>
      </c>
      <c r="F28" s="245" t="s">
        <v>167</v>
      </c>
      <c r="G28" s="10">
        <v>843</v>
      </c>
      <c r="H28" s="244">
        <v>10</v>
      </c>
      <c r="I28" s="9" t="s">
        <v>21</v>
      </c>
      <c r="J28" s="9" t="s">
        <v>42</v>
      </c>
      <c r="K28" s="244">
        <v>321</v>
      </c>
      <c r="L28" s="275">
        <v>20000</v>
      </c>
      <c r="M28" s="275">
        <v>20000</v>
      </c>
      <c r="N28" s="257">
        <f t="shared" si="0"/>
        <v>100</v>
      </c>
    </row>
    <row r="29" spans="1:17" ht="84" x14ac:dyDescent="0.25">
      <c r="A29" s="273" t="s">
        <v>12</v>
      </c>
      <c r="B29" s="273" t="s">
        <v>13</v>
      </c>
      <c r="C29" s="273" t="s">
        <v>18</v>
      </c>
      <c r="D29" s="273" t="s">
        <v>43</v>
      </c>
      <c r="E29" s="245" t="s">
        <v>296</v>
      </c>
      <c r="F29" s="245" t="s">
        <v>167</v>
      </c>
      <c r="G29" s="10">
        <v>843</v>
      </c>
      <c r="H29" s="244">
        <v>10</v>
      </c>
      <c r="I29" s="9" t="s">
        <v>21</v>
      </c>
      <c r="J29" s="9" t="s">
        <v>44</v>
      </c>
      <c r="K29" s="10">
        <v>313</v>
      </c>
      <c r="L29" s="275">
        <v>9226.7999999999993</v>
      </c>
      <c r="M29" s="275">
        <v>9082</v>
      </c>
      <c r="N29" s="257">
        <f t="shared" si="0"/>
        <v>98.4</v>
      </c>
    </row>
    <row r="30" spans="1:17" ht="72" x14ac:dyDescent="0.25">
      <c r="A30" s="273" t="s">
        <v>12</v>
      </c>
      <c r="B30" s="273" t="s">
        <v>13</v>
      </c>
      <c r="C30" s="273" t="s">
        <v>18</v>
      </c>
      <c r="D30" s="273" t="s">
        <v>45</v>
      </c>
      <c r="E30" s="245" t="s">
        <v>46</v>
      </c>
      <c r="F30" s="245" t="s">
        <v>167</v>
      </c>
      <c r="G30" s="10">
        <v>843</v>
      </c>
      <c r="H30" s="244">
        <v>10</v>
      </c>
      <c r="I30" s="9" t="s">
        <v>21</v>
      </c>
      <c r="J30" s="9" t="s">
        <v>47</v>
      </c>
      <c r="K30" s="244" t="s">
        <v>297</v>
      </c>
      <c r="L30" s="275">
        <v>23492.400000000001</v>
      </c>
      <c r="M30" s="275">
        <v>22336.400000000001</v>
      </c>
      <c r="N30" s="257">
        <f t="shared" si="0"/>
        <v>95.1</v>
      </c>
    </row>
    <row r="31" spans="1:17" ht="36" x14ac:dyDescent="0.25">
      <c r="A31" s="273" t="s">
        <v>12</v>
      </c>
      <c r="B31" s="273" t="s">
        <v>13</v>
      </c>
      <c r="C31" s="273" t="s">
        <v>18</v>
      </c>
      <c r="D31" s="273" t="s">
        <v>48</v>
      </c>
      <c r="E31" s="245" t="s">
        <v>49</v>
      </c>
      <c r="F31" s="245" t="s">
        <v>167</v>
      </c>
      <c r="G31" s="276">
        <v>843</v>
      </c>
      <c r="H31" s="236">
        <v>10</v>
      </c>
      <c r="I31" s="277" t="s">
        <v>21</v>
      </c>
      <c r="J31" s="9" t="s">
        <v>50</v>
      </c>
      <c r="K31" s="244">
        <v>313</v>
      </c>
      <c r="L31" s="275">
        <v>12769.4</v>
      </c>
      <c r="M31" s="275">
        <v>12769.3</v>
      </c>
      <c r="N31" s="257">
        <f t="shared" si="0"/>
        <v>100</v>
      </c>
    </row>
    <row r="32" spans="1:17" ht="72" x14ac:dyDescent="0.25">
      <c r="A32" s="273" t="s">
        <v>12</v>
      </c>
      <c r="B32" s="273" t="s">
        <v>13</v>
      </c>
      <c r="C32" s="273" t="s">
        <v>18</v>
      </c>
      <c r="D32" s="273" t="s">
        <v>51</v>
      </c>
      <c r="E32" s="245" t="s">
        <v>52</v>
      </c>
      <c r="F32" s="245" t="s">
        <v>167</v>
      </c>
      <c r="G32" s="276">
        <v>843</v>
      </c>
      <c r="H32" s="236">
        <v>10</v>
      </c>
      <c r="I32" s="277" t="s">
        <v>21</v>
      </c>
      <c r="J32" s="9" t="s">
        <v>53</v>
      </c>
      <c r="K32" s="278">
        <v>313</v>
      </c>
      <c r="L32" s="275">
        <v>716.2</v>
      </c>
      <c r="M32" s="275">
        <v>716.2</v>
      </c>
      <c r="N32" s="257">
        <f t="shared" si="0"/>
        <v>100</v>
      </c>
    </row>
    <row r="33" spans="1:14" ht="36" x14ac:dyDescent="0.25">
      <c r="A33" s="273" t="s">
        <v>12</v>
      </c>
      <c r="B33" s="273" t="s">
        <v>13</v>
      </c>
      <c r="C33" s="273" t="s">
        <v>18</v>
      </c>
      <c r="D33" s="273" t="s">
        <v>54</v>
      </c>
      <c r="E33" s="245" t="s">
        <v>55</v>
      </c>
      <c r="F33" s="245" t="s">
        <v>167</v>
      </c>
      <c r="G33" s="276">
        <v>843</v>
      </c>
      <c r="H33" s="236">
        <v>10</v>
      </c>
      <c r="I33" s="277" t="s">
        <v>18</v>
      </c>
      <c r="J33" s="9" t="s">
        <v>56</v>
      </c>
      <c r="K33" s="244">
        <v>312</v>
      </c>
      <c r="L33" s="275">
        <v>112599.8</v>
      </c>
      <c r="M33" s="275">
        <v>112595.6</v>
      </c>
      <c r="N33" s="257">
        <f t="shared" si="0"/>
        <v>100</v>
      </c>
    </row>
    <row r="34" spans="1:14" ht="36" x14ac:dyDescent="0.25">
      <c r="A34" s="273" t="s">
        <v>12</v>
      </c>
      <c r="B34" s="273" t="s">
        <v>13</v>
      </c>
      <c r="C34" s="273" t="s">
        <v>18</v>
      </c>
      <c r="D34" s="273" t="s">
        <v>57</v>
      </c>
      <c r="E34" s="245" t="s">
        <v>58</v>
      </c>
      <c r="F34" s="245" t="s">
        <v>167</v>
      </c>
      <c r="G34" s="10">
        <v>843</v>
      </c>
      <c r="H34" s="244">
        <v>10</v>
      </c>
      <c r="I34" s="9" t="s">
        <v>21</v>
      </c>
      <c r="J34" s="9" t="s">
        <v>59</v>
      </c>
      <c r="K34" s="244">
        <v>313</v>
      </c>
      <c r="L34" s="275">
        <v>14432.1</v>
      </c>
      <c r="M34" s="275">
        <v>14427.8</v>
      </c>
      <c r="N34" s="257">
        <f t="shared" si="0"/>
        <v>100</v>
      </c>
    </row>
    <row r="35" spans="1:14" ht="84" x14ac:dyDescent="0.25">
      <c r="A35" s="273" t="s">
        <v>12</v>
      </c>
      <c r="B35" s="273" t="s">
        <v>13</v>
      </c>
      <c r="C35" s="273" t="s">
        <v>18</v>
      </c>
      <c r="D35" s="273" t="s">
        <v>60</v>
      </c>
      <c r="E35" s="245" t="s">
        <v>146</v>
      </c>
      <c r="F35" s="245" t="s">
        <v>167</v>
      </c>
      <c r="G35" s="276">
        <v>843</v>
      </c>
      <c r="H35" s="236">
        <v>10</v>
      </c>
      <c r="I35" s="277" t="s">
        <v>18</v>
      </c>
      <c r="J35" s="9" t="s">
        <v>61</v>
      </c>
      <c r="K35" s="244">
        <v>312</v>
      </c>
      <c r="L35" s="275">
        <v>4027.6</v>
      </c>
      <c r="M35" s="275">
        <v>4027.6</v>
      </c>
      <c r="N35" s="257">
        <f t="shared" si="0"/>
        <v>100</v>
      </c>
    </row>
    <row r="36" spans="1:14" ht="60" x14ac:dyDescent="0.25">
      <c r="A36" s="273" t="s">
        <v>12</v>
      </c>
      <c r="B36" s="273" t="s">
        <v>13</v>
      </c>
      <c r="C36" s="273" t="s">
        <v>18</v>
      </c>
      <c r="D36" s="273" t="s">
        <v>62</v>
      </c>
      <c r="E36" s="245" t="s">
        <v>63</v>
      </c>
      <c r="F36" s="245" t="s">
        <v>167</v>
      </c>
      <c r="G36" s="276">
        <v>843</v>
      </c>
      <c r="H36" s="236">
        <v>10</v>
      </c>
      <c r="I36" s="277" t="s">
        <v>21</v>
      </c>
      <c r="J36" s="9" t="s">
        <v>64</v>
      </c>
      <c r="K36" s="10">
        <v>321</v>
      </c>
      <c r="L36" s="275">
        <v>211</v>
      </c>
      <c r="M36" s="275">
        <v>94</v>
      </c>
      <c r="N36" s="257">
        <f t="shared" si="0"/>
        <v>44.5</v>
      </c>
    </row>
    <row r="37" spans="1:14" ht="60" hidden="1" x14ac:dyDescent="0.25">
      <c r="A37" s="273" t="s">
        <v>12</v>
      </c>
      <c r="B37" s="273" t="s">
        <v>13</v>
      </c>
      <c r="C37" s="273" t="s">
        <v>18</v>
      </c>
      <c r="D37" s="273" t="s">
        <v>65</v>
      </c>
      <c r="E37" s="245" t="s">
        <v>66</v>
      </c>
      <c r="F37" s="245" t="s">
        <v>167</v>
      </c>
      <c r="G37" s="10">
        <v>843</v>
      </c>
      <c r="H37" s="244">
        <v>10</v>
      </c>
      <c r="I37" s="9" t="s">
        <v>21</v>
      </c>
      <c r="J37" s="9" t="s">
        <v>67</v>
      </c>
      <c r="K37" s="10">
        <v>321</v>
      </c>
      <c r="L37" s="275"/>
      <c r="M37" s="275"/>
      <c r="N37" s="257" t="e">
        <f t="shared" si="0"/>
        <v>#DIV/0!</v>
      </c>
    </row>
    <row r="38" spans="1:14" ht="60" x14ac:dyDescent="0.25">
      <c r="A38" s="272" t="s">
        <v>12</v>
      </c>
      <c r="B38" s="272" t="s">
        <v>13</v>
      </c>
      <c r="C38" s="272" t="s">
        <v>18</v>
      </c>
      <c r="D38" s="272" t="s">
        <v>68</v>
      </c>
      <c r="E38" s="238" t="s">
        <v>390</v>
      </c>
      <c r="F38" s="245" t="s">
        <v>167</v>
      </c>
      <c r="G38" s="276">
        <v>843</v>
      </c>
      <c r="H38" s="236">
        <v>10</v>
      </c>
      <c r="I38" s="277" t="s">
        <v>21</v>
      </c>
      <c r="J38" s="279" t="s">
        <v>161</v>
      </c>
      <c r="K38" s="280">
        <v>321</v>
      </c>
      <c r="L38" s="257">
        <f>6746.3+14388.2</f>
        <v>21134.5</v>
      </c>
      <c r="M38" s="257">
        <f>6746.3+14386.2</f>
        <v>21132.5</v>
      </c>
      <c r="N38" s="257">
        <f t="shared" si="0"/>
        <v>100</v>
      </c>
    </row>
    <row r="39" spans="1:14" ht="48" x14ac:dyDescent="0.25">
      <c r="A39" s="272" t="s">
        <v>12</v>
      </c>
      <c r="B39" s="272" t="s">
        <v>13</v>
      </c>
      <c r="C39" s="272" t="s">
        <v>18</v>
      </c>
      <c r="D39" s="272" t="s">
        <v>298</v>
      </c>
      <c r="E39" s="281" t="s">
        <v>299</v>
      </c>
      <c r="F39" s="245" t="s">
        <v>167</v>
      </c>
      <c r="G39" s="276">
        <v>843</v>
      </c>
      <c r="H39" s="236">
        <v>10</v>
      </c>
      <c r="I39" s="277" t="s">
        <v>21</v>
      </c>
      <c r="J39" s="279" t="s">
        <v>550</v>
      </c>
      <c r="K39" s="280" t="s">
        <v>429</v>
      </c>
      <c r="L39" s="275">
        <v>462540.1</v>
      </c>
      <c r="M39" s="275">
        <v>462540.1</v>
      </c>
      <c r="N39" s="257">
        <f t="shared" si="0"/>
        <v>100</v>
      </c>
    </row>
    <row r="40" spans="1:14" ht="57" hidden="1" customHeight="1" x14ac:dyDescent="0.25">
      <c r="A40" s="272" t="s">
        <v>12</v>
      </c>
      <c r="B40" s="272" t="s">
        <v>13</v>
      </c>
      <c r="C40" s="272" t="s">
        <v>18</v>
      </c>
      <c r="D40" s="272" t="s">
        <v>525</v>
      </c>
      <c r="E40" s="281" t="s">
        <v>430</v>
      </c>
      <c r="F40" s="245" t="s">
        <v>167</v>
      </c>
      <c r="G40" s="276">
        <v>843</v>
      </c>
      <c r="H40" s="236">
        <v>10</v>
      </c>
      <c r="I40" s="277" t="s">
        <v>21</v>
      </c>
      <c r="J40" s="279" t="s">
        <v>431</v>
      </c>
      <c r="K40" s="280">
        <v>313</v>
      </c>
      <c r="L40" s="275"/>
      <c r="M40" s="275"/>
      <c r="N40" s="257" t="e">
        <f t="shared" si="0"/>
        <v>#DIV/0!</v>
      </c>
    </row>
    <row r="41" spans="1:14" ht="155.25" customHeight="1" x14ac:dyDescent="0.25">
      <c r="A41" s="272" t="s">
        <v>12</v>
      </c>
      <c r="B41" s="272" t="s">
        <v>13</v>
      </c>
      <c r="C41" s="272" t="s">
        <v>18</v>
      </c>
      <c r="D41" s="272" t="s">
        <v>553</v>
      </c>
      <c r="E41" s="281" t="s">
        <v>552</v>
      </c>
      <c r="F41" s="245" t="s">
        <v>167</v>
      </c>
      <c r="G41" s="276">
        <v>843</v>
      </c>
      <c r="H41" s="236">
        <v>10</v>
      </c>
      <c r="I41" s="277" t="s">
        <v>21</v>
      </c>
      <c r="J41" s="279" t="s">
        <v>554</v>
      </c>
      <c r="K41" s="280">
        <v>321</v>
      </c>
      <c r="L41" s="275">
        <v>149900</v>
      </c>
      <c r="M41" s="275">
        <v>149900</v>
      </c>
      <c r="N41" s="257">
        <f t="shared" si="0"/>
        <v>100</v>
      </c>
    </row>
    <row r="42" spans="1:14" ht="122.25" customHeight="1" x14ac:dyDescent="0.25">
      <c r="A42" s="272" t="s">
        <v>12</v>
      </c>
      <c r="B42" s="272" t="s">
        <v>13</v>
      </c>
      <c r="C42" s="272" t="s">
        <v>18</v>
      </c>
      <c r="D42" s="272" t="s">
        <v>555</v>
      </c>
      <c r="E42" s="281" t="s">
        <v>526</v>
      </c>
      <c r="F42" s="245" t="s">
        <v>167</v>
      </c>
      <c r="G42" s="276">
        <v>843</v>
      </c>
      <c r="H42" s="236">
        <v>10</v>
      </c>
      <c r="I42" s="277" t="s">
        <v>21</v>
      </c>
      <c r="J42" s="279" t="s">
        <v>551</v>
      </c>
      <c r="K42" s="280">
        <v>313</v>
      </c>
      <c r="L42" s="275">
        <v>201</v>
      </c>
      <c r="M42" s="275">
        <v>201</v>
      </c>
      <c r="N42" s="257">
        <f t="shared" si="0"/>
        <v>100</v>
      </c>
    </row>
    <row r="43" spans="1:14" ht="58.5" customHeight="1" x14ac:dyDescent="0.25">
      <c r="A43" s="272" t="s">
        <v>12</v>
      </c>
      <c r="B43" s="272" t="s">
        <v>13</v>
      </c>
      <c r="C43" s="272" t="s">
        <v>18</v>
      </c>
      <c r="D43" s="272" t="s">
        <v>556</v>
      </c>
      <c r="E43" s="281" t="s">
        <v>548</v>
      </c>
      <c r="F43" s="245" t="s">
        <v>167</v>
      </c>
      <c r="G43" s="276">
        <v>843</v>
      </c>
      <c r="H43" s="236">
        <v>10</v>
      </c>
      <c r="I43" s="277" t="s">
        <v>21</v>
      </c>
      <c r="J43" s="279" t="s">
        <v>549</v>
      </c>
      <c r="K43" s="280">
        <v>321</v>
      </c>
      <c r="L43" s="275">
        <v>120</v>
      </c>
      <c r="M43" s="275">
        <v>97.7</v>
      </c>
      <c r="N43" s="257"/>
    </row>
    <row r="44" spans="1:14" ht="48" x14ac:dyDescent="0.25">
      <c r="A44" s="273" t="s">
        <v>12</v>
      </c>
      <c r="B44" s="273" t="s">
        <v>13</v>
      </c>
      <c r="C44" s="273" t="s">
        <v>21</v>
      </c>
      <c r="D44" s="273"/>
      <c r="E44" s="245" t="s">
        <v>70</v>
      </c>
      <c r="F44" s="368" t="s">
        <v>432</v>
      </c>
      <c r="G44" s="10">
        <v>843</v>
      </c>
      <c r="H44" s="244">
        <v>10</v>
      </c>
      <c r="I44" s="9" t="s">
        <v>21</v>
      </c>
      <c r="J44" s="9" t="s">
        <v>71</v>
      </c>
      <c r="K44" s="10"/>
      <c r="L44" s="257">
        <f t="shared" ref="L44:M44" si="4">L45</f>
        <v>4103.3999999999996</v>
      </c>
      <c r="M44" s="257">
        <f t="shared" si="4"/>
        <v>3548.3</v>
      </c>
      <c r="N44" s="257">
        <f t="shared" si="0"/>
        <v>86.5</v>
      </c>
    </row>
    <row r="45" spans="1:14" ht="72" x14ac:dyDescent="0.25">
      <c r="A45" s="273" t="s">
        <v>12</v>
      </c>
      <c r="B45" s="273" t="s">
        <v>13</v>
      </c>
      <c r="C45" s="273" t="s">
        <v>21</v>
      </c>
      <c r="D45" s="273" t="s">
        <v>18</v>
      </c>
      <c r="E45" s="245" t="s">
        <v>165</v>
      </c>
      <c r="F45" s="369"/>
      <c r="G45" s="244">
        <v>843</v>
      </c>
      <c r="H45" s="244">
        <v>10</v>
      </c>
      <c r="I45" s="9" t="s">
        <v>21</v>
      </c>
      <c r="J45" s="9" t="s">
        <v>166</v>
      </c>
      <c r="K45" s="244">
        <v>323</v>
      </c>
      <c r="L45" s="275">
        <v>4103.3999999999996</v>
      </c>
      <c r="M45" s="275">
        <v>3548.3</v>
      </c>
      <c r="N45" s="257">
        <f t="shared" si="0"/>
        <v>86.5</v>
      </c>
    </row>
    <row r="46" spans="1:14" ht="36" x14ac:dyDescent="0.25">
      <c r="A46" s="273" t="s">
        <v>12</v>
      </c>
      <c r="B46" s="273" t="s">
        <v>13</v>
      </c>
      <c r="C46" s="273" t="s">
        <v>34</v>
      </c>
      <c r="D46" s="273"/>
      <c r="E46" s="238" t="s">
        <v>137</v>
      </c>
      <c r="F46" s="245" t="s">
        <v>167</v>
      </c>
      <c r="G46" s="276">
        <v>843</v>
      </c>
      <c r="H46" s="236">
        <v>10</v>
      </c>
      <c r="I46" s="277" t="s">
        <v>34</v>
      </c>
      <c r="J46" s="9" t="s">
        <v>72</v>
      </c>
      <c r="K46" s="10"/>
      <c r="L46" s="257">
        <f t="shared" ref="L46:M46" si="5">L47+L48</f>
        <v>5000</v>
      </c>
      <c r="M46" s="257">
        <f t="shared" si="5"/>
        <v>4998.8</v>
      </c>
      <c r="N46" s="257">
        <f t="shared" si="0"/>
        <v>100</v>
      </c>
    </row>
    <row r="47" spans="1:14" ht="72" x14ac:dyDescent="0.25">
      <c r="A47" s="273" t="s">
        <v>12</v>
      </c>
      <c r="B47" s="273" t="s">
        <v>13</v>
      </c>
      <c r="C47" s="273" t="s">
        <v>34</v>
      </c>
      <c r="D47" s="273" t="s">
        <v>40</v>
      </c>
      <c r="E47" s="238" t="s">
        <v>152</v>
      </c>
      <c r="F47" s="245" t="s">
        <v>167</v>
      </c>
      <c r="G47" s="276">
        <v>843</v>
      </c>
      <c r="H47" s="236">
        <v>10</v>
      </c>
      <c r="I47" s="277" t="s">
        <v>34</v>
      </c>
      <c r="J47" s="282" t="s">
        <v>151</v>
      </c>
      <c r="K47" s="282">
        <v>633</v>
      </c>
      <c r="L47" s="275">
        <v>1230</v>
      </c>
      <c r="M47" s="275">
        <v>1230</v>
      </c>
      <c r="N47" s="257">
        <f t="shared" si="0"/>
        <v>100</v>
      </c>
    </row>
    <row r="48" spans="1:14" ht="72" x14ac:dyDescent="0.25">
      <c r="A48" s="273" t="s">
        <v>12</v>
      </c>
      <c r="B48" s="273" t="s">
        <v>13</v>
      </c>
      <c r="C48" s="273" t="s">
        <v>34</v>
      </c>
      <c r="D48" s="273" t="s">
        <v>51</v>
      </c>
      <c r="E48" s="245" t="s">
        <v>300</v>
      </c>
      <c r="F48" s="245" t="s">
        <v>167</v>
      </c>
      <c r="G48" s="276">
        <v>843</v>
      </c>
      <c r="H48" s="236">
        <v>10</v>
      </c>
      <c r="I48" s="277" t="s">
        <v>34</v>
      </c>
      <c r="J48" s="9" t="s">
        <v>73</v>
      </c>
      <c r="K48" s="10">
        <v>633</v>
      </c>
      <c r="L48" s="275">
        <v>3770</v>
      </c>
      <c r="M48" s="275">
        <v>3768.8</v>
      </c>
      <c r="N48" s="257">
        <f t="shared" si="0"/>
        <v>100</v>
      </c>
    </row>
    <row r="49" spans="1:17" ht="77.25" customHeight="1" x14ac:dyDescent="0.25">
      <c r="A49" s="272" t="s">
        <v>12</v>
      </c>
      <c r="B49" s="272" t="s">
        <v>74</v>
      </c>
      <c r="C49" s="272"/>
      <c r="D49" s="272"/>
      <c r="E49" s="238" t="s">
        <v>141</v>
      </c>
      <c r="F49" s="158" t="s">
        <v>15</v>
      </c>
      <c r="G49" s="9" t="s">
        <v>457</v>
      </c>
      <c r="H49" s="244" t="s">
        <v>301</v>
      </c>
      <c r="I49" s="9" t="s">
        <v>455</v>
      </c>
      <c r="J49" s="11" t="s">
        <v>157</v>
      </c>
      <c r="K49" s="10"/>
      <c r="L49" s="257">
        <f>L50+L51+L52+L53+L54+L55+L56</f>
        <v>6178221.2999999998</v>
      </c>
      <c r="M49" s="257">
        <f>M50+M51+M52+M53+M54+M55+M56</f>
        <v>6165627.7000000002</v>
      </c>
      <c r="N49" s="257">
        <f t="shared" si="0"/>
        <v>99.8</v>
      </c>
      <c r="P49" s="1"/>
      <c r="Q49" s="1"/>
    </row>
    <row r="50" spans="1:17" ht="30" customHeight="1" x14ac:dyDescent="0.25">
      <c r="A50" s="283"/>
      <c r="B50" s="283"/>
      <c r="C50" s="283"/>
      <c r="D50" s="283"/>
      <c r="E50" s="243"/>
      <c r="F50" s="245" t="s">
        <v>167</v>
      </c>
      <c r="G50" s="244"/>
      <c r="H50" s="244"/>
      <c r="I50" s="244"/>
      <c r="J50" s="244"/>
      <c r="K50" s="244"/>
      <c r="L50" s="257">
        <f>L57+L64+L67+L69+L73+L77+L82+L96+L97+L98+L99</f>
        <v>5409352.7999999998</v>
      </c>
      <c r="M50" s="257">
        <f>M57+M64+M67+M69+M73+M77+M82+M96+M97+M98+M99</f>
        <v>5404203.9000000004</v>
      </c>
      <c r="N50" s="257">
        <f t="shared" si="0"/>
        <v>99.9</v>
      </c>
      <c r="P50" s="1"/>
    </row>
    <row r="51" spans="1:17" ht="42" customHeight="1" x14ac:dyDescent="0.25">
      <c r="A51" s="283"/>
      <c r="B51" s="283"/>
      <c r="C51" s="283"/>
      <c r="D51" s="283"/>
      <c r="E51" s="243"/>
      <c r="F51" s="238" t="s">
        <v>468</v>
      </c>
      <c r="G51" s="237"/>
      <c r="H51" s="237"/>
      <c r="I51" s="237"/>
      <c r="J51" s="237"/>
      <c r="K51" s="237"/>
      <c r="L51" s="257">
        <f>L113+L74</f>
        <v>34668.800000000003</v>
      </c>
      <c r="M51" s="257">
        <f>M113+M74</f>
        <v>34634.1</v>
      </c>
      <c r="N51" s="257">
        <f t="shared" si="0"/>
        <v>99.9</v>
      </c>
    </row>
    <row r="52" spans="1:17" ht="41.25" customHeight="1" x14ac:dyDescent="0.25">
      <c r="A52" s="283"/>
      <c r="B52" s="283"/>
      <c r="C52" s="283"/>
      <c r="D52" s="283"/>
      <c r="E52" s="243"/>
      <c r="F52" s="238" t="s">
        <v>630</v>
      </c>
      <c r="G52" s="244"/>
      <c r="H52" s="244"/>
      <c r="I52" s="244"/>
      <c r="J52" s="244"/>
      <c r="K52" s="244"/>
      <c r="L52" s="257">
        <f>L83+L100</f>
        <v>30345.3</v>
      </c>
      <c r="M52" s="257">
        <f>M83+M100</f>
        <v>30393.9</v>
      </c>
      <c r="N52" s="257">
        <f t="shared" si="0"/>
        <v>100.2</v>
      </c>
    </row>
    <row r="53" spans="1:17" ht="24" x14ac:dyDescent="0.25">
      <c r="A53" s="283"/>
      <c r="B53" s="283"/>
      <c r="C53" s="283"/>
      <c r="D53" s="283"/>
      <c r="E53" s="243"/>
      <c r="F53" s="245" t="s">
        <v>537</v>
      </c>
      <c r="G53" s="269"/>
      <c r="H53" s="269"/>
      <c r="I53" s="270"/>
      <c r="J53" s="269"/>
      <c r="K53" s="269"/>
      <c r="L53" s="271">
        <f t="shared" ref="L53:M53" si="6">L101</f>
        <v>6350</v>
      </c>
      <c r="M53" s="271">
        <f t="shared" si="6"/>
        <v>6322.8</v>
      </c>
      <c r="N53" s="257">
        <f t="shared" si="0"/>
        <v>99.6</v>
      </c>
    </row>
    <row r="54" spans="1:17" ht="24" x14ac:dyDescent="0.25">
      <c r="A54" s="283"/>
      <c r="B54" s="283"/>
      <c r="C54" s="283"/>
      <c r="D54" s="283"/>
      <c r="E54" s="243"/>
      <c r="F54" s="161" t="s">
        <v>631</v>
      </c>
      <c r="G54" s="269"/>
      <c r="H54" s="269"/>
      <c r="I54" s="270"/>
      <c r="J54" s="269"/>
      <c r="K54" s="269"/>
      <c r="L54" s="271">
        <f t="shared" ref="L54:M54" si="7">L102</f>
        <v>241366.8</v>
      </c>
      <c r="M54" s="271">
        <f t="shared" si="7"/>
        <v>239284.7</v>
      </c>
      <c r="N54" s="257">
        <f t="shared" si="0"/>
        <v>99.1</v>
      </c>
    </row>
    <row r="55" spans="1:17" ht="24" x14ac:dyDescent="0.25">
      <c r="A55" s="283"/>
      <c r="B55" s="283"/>
      <c r="C55" s="283"/>
      <c r="D55" s="283"/>
      <c r="E55" s="243"/>
      <c r="F55" s="161" t="s">
        <v>632</v>
      </c>
      <c r="G55" s="269"/>
      <c r="H55" s="269"/>
      <c r="I55" s="270"/>
      <c r="J55" s="269"/>
      <c r="K55" s="269"/>
      <c r="L55" s="271">
        <f>L103</f>
        <v>100714.9</v>
      </c>
      <c r="M55" s="271">
        <f>M103</f>
        <v>100714.9</v>
      </c>
      <c r="N55" s="257">
        <f t="shared" si="0"/>
        <v>100</v>
      </c>
    </row>
    <row r="56" spans="1:17" ht="54" customHeight="1" x14ac:dyDescent="0.25">
      <c r="A56" s="284"/>
      <c r="B56" s="284"/>
      <c r="C56" s="284"/>
      <c r="D56" s="284"/>
      <c r="E56" s="239"/>
      <c r="F56" s="161" t="s">
        <v>633</v>
      </c>
      <c r="G56" s="269"/>
      <c r="H56" s="269"/>
      <c r="I56" s="270"/>
      <c r="J56" s="269"/>
      <c r="K56" s="269"/>
      <c r="L56" s="271">
        <f>L84</f>
        <v>355422.7</v>
      </c>
      <c r="M56" s="271">
        <f>M84</f>
        <v>350073.4</v>
      </c>
      <c r="N56" s="257">
        <f t="shared" si="0"/>
        <v>98.5</v>
      </c>
    </row>
    <row r="57" spans="1:17" ht="24" x14ac:dyDescent="0.25">
      <c r="A57" s="273" t="s">
        <v>12</v>
      </c>
      <c r="B57" s="273" t="s">
        <v>74</v>
      </c>
      <c r="C57" s="273" t="s">
        <v>18</v>
      </c>
      <c r="D57" s="285"/>
      <c r="E57" s="245" t="s">
        <v>164</v>
      </c>
      <c r="F57" s="245" t="s">
        <v>167</v>
      </c>
      <c r="G57" s="10">
        <v>843</v>
      </c>
      <c r="H57" s="10">
        <v>10</v>
      </c>
      <c r="I57" s="9" t="s">
        <v>156</v>
      </c>
      <c r="J57" s="11" t="s">
        <v>75</v>
      </c>
      <c r="K57" s="10"/>
      <c r="L57" s="257">
        <f>SUM(L58:L61)+L63+L62</f>
        <v>4290678.3</v>
      </c>
      <c r="M57" s="257">
        <f>SUM(M58:M61)+M63+M62</f>
        <v>4288045.8</v>
      </c>
      <c r="N57" s="257">
        <f t="shared" si="0"/>
        <v>99.9</v>
      </c>
      <c r="P57" s="1"/>
    </row>
    <row r="58" spans="1:17" ht="24" x14ac:dyDescent="0.25">
      <c r="A58" s="273" t="s">
        <v>12</v>
      </c>
      <c r="B58" s="273" t="s">
        <v>74</v>
      </c>
      <c r="C58" s="273" t="s">
        <v>18</v>
      </c>
      <c r="D58" s="273" t="s">
        <v>16</v>
      </c>
      <c r="E58" s="245" t="s">
        <v>142</v>
      </c>
      <c r="F58" s="245" t="s">
        <v>167</v>
      </c>
      <c r="G58" s="10">
        <v>843</v>
      </c>
      <c r="H58" s="11" t="s">
        <v>45</v>
      </c>
      <c r="I58" s="11" t="s">
        <v>21</v>
      </c>
      <c r="J58" s="9" t="s">
        <v>76</v>
      </c>
      <c r="K58" s="244">
        <v>313</v>
      </c>
      <c r="L58" s="275">
        <v>58828.3</v>
      </c>
      <c r="M58" s="275">
        <v>58828.2</v>
      </c>
      <c r="N58" s="257">
        <f t="shared" si="0"/>
        <v>100</v>
      </c>
    </row>
    <row r="59" spans="1:17" ht="24" x14ac:dyDescent="0.25">
      <c r="A59" s="273" t="s">
        <v>12</v>
      </c>
      <c r="B59" s="273" t="s">
        <v>74</v>
      </c>
      <c r="C59" s="273" t="s">
        <v>18</v>
      </c>
      <c r="D59" s="273" t="s">
        <v>21</v>
      </c>
      <c r="E59" s="245" t="s">
        <v>143</v>
      </c>
      <c r="F59" s="245" t="s">
        <v>167</v>
      </c>
      <c r="G59" s="10">
        <v>843</v>
      </c>
      <c r="H59" s="11" t="s">
        <v>45</v>
      </c>
      <c r="I59" s="11" t="s">
        <v>21</v>
      </c>
      <c r="J59" s="9" t="s">
        <v>77</v>
      </c>
      <c r="K59" s="9" t="s">
        <v>27</v>
      </c>
      <c r="L59" s="275">
        <v>1933.4</v>
      </c>
      <c r="M59" s="275">
        <v>1933.4</v>
      </c>
      <c r="N59" s="257">
        <f t="shared" si="0"/>
        <v>100</v>
      </c>
    </row>
    <row r="60" spans="1:17" ht="72" x14ac:dyDescent="0.25">
      <c r="A60" s="273" t="s">
        <v>12</v>
      </c>
      <c r="B60" s="273" t="s">
        <v>74</v>
      </c>
      <c r="C60" s="273" t="s">
        <v>18</v>
      </c>
      <c r="D60" s="273" t="s">
        <v>37</v>
      </c>
      <c r="E60" s="245" t="s">
        <v>79</v>
      </c>
      <c r="F60" s="245" t="s">
        <v>167</v>
      </c>
      <c r="G60" s="10">
        <v>843</v>
      </c>
      <c r="H60" s="11" t="s">
        <v>45</v>
      </c>
      <c r="I60" s="11" t="s">
        <v>21</v>
      </c>
      <c r="J60" s="9" t="s">
        <v>80</v>
      </c>
      <c r="K60" s="9" t="s">
        <v>81</v>
      </c>
      <c r="L60" s="275">
        <v>1679.6</v>
      </c>
      <c r="M60" s="275">
        <v>1634</v>
      </c>
      <c r="N60" s="257">
        <f t="shared" si="0"/>
        <v>97.3</v>
      </c>
    </row>
    <row r="61" spans="1:17" ht="36" x14ac:dyDescent="0.25">
      <c r="A61" s="273" t="s">
        <v>12</v>
      </c>
      <c r="B61" s="273" t="s">
        <v>74</v>
      </c>
      <c r="C61" s="273" t="s">
        <v>18</v>
      </c>
      <c r="D61" s="273" t="s">
        <v>45</v>
      </c>
      <c r="E61" s="245" t="s">
        <v>433</v>
      </c>
      <c r="F61" s="245" t="s">
        <v>167</v>
      </c>
      <c r="G61" s="10">
        <v>843</v>
      </c>
      <c r="H61" s="11" t="s">
        <v>45</v>
      </c>
      <c r="I61" s="11" t="s">
        <v>21</v>
      </c>
      <c r="J61" s="286" t="s">
        <v>558</v>
      </c>
      <c r="K61" s="9" t="s">
        <v>27</v>
      </c>
      <c r="L61" s="257">
        <v>1753116.4</v>
      </c>
      <c r="M61" s="287">
        <v>1750529.6</v>
      </c>
      <c r="N61" s="257">
        <f t="shared" si="0"/>
        <v>99.9</v>
      </c>
    </row>
    <row r="62" spans="1:17" ht="72" customHeight="1" x14ac:dyDescent="0.25">
      <c r="A62" s="273" t="s">
        <v>12</v>
      </c>
      <c r="B62" s="273" t="s">
        <v>74</v>
      </c>
      <c r="C62" s="273" t="s">
        <v>18</v>
      </c>
      <c r="D62" s="273" t="s">
        <v>48</v>
      </c>
      <c r="E62" s="245" t="s">
        <v>527</v>
      </c>
      <c r="F62" s="245" t="s">
        <v>167</v>
      </c>
      <c r="G62" s="10">
        <v>843</v>
      </c>
      <c r="H62" s="11" t="s">
        <v>45</v>
      </c>
      <c r="I62" s="11" t="s">
        <v>21</v>
      </c>
      <c r="J62" s="286">
        <v>3020131440</v>
      </c>
      <c r="K62" s="9" t="s">
        <v>319</v>
      </c>
      <c r="L62" s="257">
        <v>455912.5</v>
      </c>
      <c r="M62" s="287">
        <v>455912.5</v>
      </c>
      <c r="N62" s="257">
        <f t="shared" ref="N62" si="8">M62/L62*100</f>
        <v>100</v>
      </c>
    </row>
    <row r="63" spans="1:17" ht="68.25" customHeight="1" x14ac:dyDescent="0.25">
      <c r="A63" s="273" t="s">
        <v>12</v>
      </c>
      <c r="B63" s="273" t="s">
        <v>74</v>
      </c>
      <c r="C63" s="273" t="s">
        <v>18</v>
      </c>
      <c r="D63" s="273" t="s">
        <v>51</v>
      </c>
      <c r="E63" s="158" t="s">
        <v>557</v>
      </c>
      <c r="F63" s="245" t="s">
        <v>167</v>
      </c>
      <c r="G63" s="10">
        <v>843</v>
      </c>
      <c r="H63" s="11" t="s">
        <v>45</v>
      </c>
      <c r="I63" s="11" t="s">
        <v>21</v>
      </c>
      <c r="J63" s="286">
        <v>3020131460</v>
      </c>
      <c r="K63" s="9" t="s">
        <v>319</v>
      </c>
      <c r="L63" s="257">
        <v>2019208.1</v>
      </c>
      <c r="M63" s="287">
        <v>2019208.1</v>
      </c>
      <c r="N63" s="257">
        <f t="shared" si="0"/>
        <v>100</v>
      </c>
    </row>
    <row r="64" spans="1:17" ht="48" x14ac:dyDescent="0.25">
      <c r="A64" s="273" t="s">
        <v>12</v>
      </c>
      <c r="B64" s="273" t="s">
        <v>74</v>
      </c>
      <c r="C64" s="273" t="s">
        <v>16</v>
      </c>
      <c r="D64" s="273"/>
      <c r="E64" s="245" t="s">
        <v>82</v>
      </c>
      <c r="F64" s="370" t="s">
        <v>167</v>
      </c>
      <c r="G64" s="10">
        <v>843</v>
      </c>
      <c r="H64" s="11" t="s">
        <v>45</v>
      </c>
      <c r="I64" s="11" t="s">
        <v>21</v>
      </c>
      <c r="J64" s="9" t="s">
        <v>83</v>
      </c>
      <c r="K64" s="9"/>
      <c r="L64" s="257">
        <f t="shared" ref="L64:M64" si="9">L66+L65</f>
        <v>560</v>
      </c>
      <c r="M64" s="257">
        <f t="shared" si="9"/>
        <v>560</v>
      </c>
      <c r="N64" s="257">
        <f t="shared" si="0"/>
        <v>100</v>
      </c>
    </row>
    <row r="65" spans="1:14" ht="48" x14ac:dyDescent="0.25">
      <c r="A65" s="273" t="s">
        <v>12</v>
      </c>
      <c r="B65" s="273" t="s">
        <v>74</v>
      </c>
      <c r="C65" s="273" t="s">
        <v>16</v>
      </c>
      <c r="D65" s="273" t="s">
        <v>18</v>
      </c>
      <c r="E65" s="245" t="s">
        <v>434</v>
      </c>
      <c r="F65" s="370"/>
      <c r="G65" s="10">
        <v>843</v>
      </c>
      <c r="H65" s="11" t="s">
        <v>45</v>
      </c>
      <c r="I65" s="11" t="s">
        <v>21</v>
      </c>
      <c r="J65" s="288" t="s">
        <v>84</v>
      </c>
      <c r="K65" s="9" t="s">
        <v>27</v>
      </c>
      <c r="L65" s="275">
        <v>320</v>
      </c>
      <c r="M65" s="275">
        <v>320</v>
      </c>
      <c r="N65" s="257">
        <f t="shared" si="0"/>
        <v>100</v>
      </c>
    </row>
    <row r="66" spans="1:14" ht="36" x14ac:dyDescent="0.25">
      <c r="A66" s="273" t="s">
        <v>12</v>
      </c>
      <c r="B66" s="273" t="s">
        <v>74</v>
      </c>
      <c r="C66" s="273" t="s">
        <v>16</v>
      </c>
      <c r="D66" s="289" t="s">
        <v>16</v>
      </c>
      <c r="E66" s="245" t="s">
        <v>85</v>
      </c>
      <c r="F66" s="370"/>
      <c r="G66" s="10">
        <v>843</v>
      </c>
      <c r="H66" s="11" t="s">
        <v>45</v>
      </c>
      <c r="I66" s="11" t="s">
        <v>21</v>
      </c>
      <c r="J66" s="9" t="s">
        <v>86</v>
      </c>
      <c r="K66" s="9" t="s">
        <v>27</v>
      </c>
      <c r="L66" s="275">
        <v>240</v>
      </c>
      <c r="M66" s="275">
        <v>240</v>
      </c>
      <c r="N66" s="257">
        <f t="shared" si="0"/>
        <v>100</v>
      </c>
    </row>
    <row r="67" spans="1:14" ht="60" x14ac:dyDescent="0.25">
      <c r="A67" s="273" t="s">
        <v>12</v>
      </c>
      <c r="B67" s="273" t="s">
        <v>74</v>
      </c>
      <c r="C67" s="273" t="s">
        <v>21</v>
      </c>
      <c r="D67" s="289"/>
      <c r="E67" s="245" t="s">
        <v>87</v>
      </c>
      <c r="F67" s="368" t="s">
        <v>167</v>
      </c>
      <c r="G67" s="10">
        <v>843</v>
      </c>
      <c r="H67" s="11" t="s">
        <v>37</v>
      </c>
      <c r="I67" s="11" t="s">
        <v>43</v>
      </c>
      <c r="J67" s="9" t="s">
        <v>88</v>
      </c>
      <c r="K67" s="11"/>
      <c r="L67" s="257">
        <f t="shared" ref="L67:M67" si="10">L68</f>
        <v>33872.9</v>
      </c>
      <c r="M67" s="257">
        <f t="shared" si="10"/>
        <v>33872.9</v>
      </c>
      <c r="N67" s="257">
        <f t="shared" si="0"/>
        <v>100</v>
      </c>
    </row>
    <row r="68" spans="1:14" ht="60" x14ac:dyDescent="0.25">
      <c r="A68" s="273" t="s">
        <v>12</v>
      </c>
      <c r="B68" s="273" t="s">
        <v>74</v>
      </c>
      <c r="C68" s="273" t="s">
        <v>21</v>
      </c>
      <c r="D68" s="289" t="s">
        <v>18</v>
      </c>
      <c r="E68" s="245" t="s">
        <v>392</v>
      </c>
      <c r="F68" s="369"/>
      <c r="G68" s="10">
        <v>843</v>
      </c>
      <c r="H68" s="9" t="s">
        <v>37</v>
      </c>
      <c r="I68" s="11" t="s">
        <v>43</v>
      </c>
      <c r="J68" s="9" t="s">
        <v>89</v>
      </c>
      <c r="K68" s="244">
        <v>621</v>
      </c>
      <c r="L68" s="275">
        <v>33872.9</v>
      </c>
      <c r="M68" s="275">
        <v>33872.9</v>
      </c>
      <c r="N68" s="257">
        <f t="shared" si="0"/>
        <v>100</v>
      </c>
    </row>
    <row r="69" spans="1:14" ht="36" x14ac:dyDescent="0.25">
      <c r="A69" s="273" t="s">
        <v>12</v>
      </c>
      <c r="B69" s="273" t="s">
        <v>74</v>
      </c>
      <c r="C69" s="273" t="s">
        <v>28</v>
      </c>
      <c r="D69" s="285"/>
      <c r="E69" s="245" t="s">
        <v>90</v>
      </c>
      <c r="F69" s="371" t="s">
        <v>167</v>
      </c>
      <c r="G69" s="10">
        <v>843</v>
      </c>
      <c r="H69" s="10">
        <v>10</v>
      </c>
      <c r="I69" s="11" t="s">
        <v>28</v>
      </c>
      <c r="J69" s="11" t="s">
        <v>91</v>
      </c>
      <c r="K69" s="10"/>
      <c r="L69" s="257">
        <f t="shared" ref="L69:M69" si="11">L70</f>
        <v>137.6</v>
      </c>
      <c r="M69" s="257">
        <f t="shared" si="11"/>
        <v>0</v>
      </c>
      <c r="N69" s="257">
        <f t="shared" si="0"/>
        <v>0</v>
      </c>
    </row>
    <row r="70" spans="1:14" ht="228" x14ac:dyDescent="0.25">
      <c r="A70" s="273" t="s">
        <v>12</v>
      </c>
      <c r="B70" s="273" t="s">
        <v>74</v>
      </c>
      <c r="C70" s="273" t="s">
        <v>28</v>
      </c>
      <c r="D70" s="273" t="s">
        <v>18</v>
      </c>
      <c r="E70" s="245" t="s">
        <v>92</v>
      </c>
      <c r="F70" s="372"/>
      <c r="G70" s="10">
        <v>843</v>
      </c>
      <c r="H70" s="244">
        <v>10</v>
      </c>
      <c r="I70" s="11" t="s">
        <v>28</v>
      </c>
      <c r="J70" s="9" t="s">
        <v>93</v>
      </c>
      <c r="K70" s="244">
        <v>244</v>
      </c>
      <c r="L70" s="275">
        <v>137.6</v>
      </c>
      <c r="M70" s="275">
        <v>0</v>
      </c>
      <c r="N70" s="257">
        <f t="shared" si="0"/>
        <v>0</v>
      </c>
    </row>
    <row r="71" spans="1:14" ht="96" hidden="1" x14ac:dyDescent="0.25">
      <c r="A71" s="273" t="s">
        <v>12</v>
      </c>
      <c r="B71" s="273" t="s">
        <v>74</v>
      </c>
      <c r="C71" s="273" t="s">
        <v>28</v>
      </c>
      <c r="D71" s="273" t="s">
        <v>16</v>
      </c>
      <c r="E71" s="245" t="s">
        <v>393</v>
      </c>
      <c r="F71" s="373"/>
      <c r="G71" s="10">
        <v>843</v>
      </c>
      <c r="H71" s="244">
        <v>10</v>
      </c>
      <c r="I71" s="11" t="s">
        <v>28</v>
      </c>
      <c r="J71" s="9" t="s">
        <v>435</v>
      </c>
      <c r="K71" s="244">
        <v>244</v>
      </c>
      <c r="L71" s="257"/>
      <c r="M71" s="287"/>
      <c r="N71" s="257" t="e">
        <f t="shared" si="0"/>
        <v>#DIV/0!</v>
      </c>
    </row>
    <row r="72" spans="1:14" ht="12" customHeight="1" x14ac:dyDescent="0.25">
      <c r="A72" s="272" t="s">
        <v>12</v>
      </c>
      <c r="B72" s="272" t="s">
        <v>74</v>
      </c>
      <c r="C72" s="272" t="s">
        <v>34</v>
      </c>
      <c r="D72" s="272"/>
      <c r="E72" s="368" t="s">
        <v>94</v>
      </c>
      <c r="F72" s="290" t="s">
        <v>15</v>
      </c>
      <c r="G72" s="278"/>
      <c r="H72" s="244">
        <v>10</v>
      </c>
      <c r="I72" s="9" t="s">
        <v>21</v>
      </c>
      <c r="J72" s="9" t="s">
        <v>302</v>
      </c>
      <c r="K72" s="244"/>
      <c r="L72" s="287">
        <f t="shared" ref="L72:M72" si="12">L73+L74</f>
        <v>35401.800000000003</v>
      </c>
      <c r="M72" s="287">
        <f t="shared" si="12"/>
        <v>35350.1</v>
      </c>
      <c r="N72" s="257">
        <f t="shared" si="0"/>
        <v>99.9</v>
      </c>
    </row>
    <row r="73" spans="1:14" ht="24" x14ac:dyDescent="0.25">
      <c r="A73" s="283"/>
      <c r="B73" s="283"/>
      <c r="C73" s="283"/>
      <c r="D73" s="283"/>
      <c r="E73" s="375"/>
      <c r="F73" s="290" t="s">
        <v>167</v>
      </c>
      <c r="G73" s="10">
        <v>843</v>
      </c>
      <c r="H73" s="9" t="s">
        <v>45</v>
      </c>
      <c r="I73" s="11" t="s">
        <v>21</v>
      </c>
      <c r="J73" s="9" t="s">
        <v>95</v>
      </c>
      <c r="K73" s="244"/>
      <c r="L73" s="257">
        <f t="shared" ref="L73:M73" si="13">L76</f>
        <v>1066</v>
      </c>
      <c r="M73" s="257">
        <f t="shared" si="13"/>
        <v>1048.8</v>
      </c>
      <c r="N73" s="257">
        <f t="shared" si="0"/>
        <v>98.4</v>
      </c>
    </row>
    <row r="74" spans="1:14" ht="24" x14ac:dyDescent="0.25">
      <c r="A74" s="283"/>
      <c r="B74" s="283"/>
      <c r="C74" s="283"/>
      <c r="D74" s="283"/>
      <c r="E74" s="375"/>
      <c r="F74" s="238" t="s">
        <v>468</v>
      </c>
      <c r="G74" s="10">
        <v>855</v>
      </c>
      <c r="H74" s="9" t="s">
        <v>43</v>
      </c>
      <c r="I74" s="11" t="s">
        <v>43</v>
      </c>
      <c r="J74" s="9" t="s">
        <v>627</v>
      </c>
      <c r="K74" s="244">
        <v>244</v>
      </c>
      <c r="L74" s="275">
        <v>34335.800000000003</v>
      </c>
      <c r="M74" s="275">
        <v>34301.300000000003</v>
      </c>
      <c r="N74" s="257">
        <f t="shared" si="0"/>
        <v>99.9</v>
      </c>
    </row>
    <row r="75" spans="1:14" ht="43.5" customHeight="1" x14ac:dyDescent="0.25">
      <c r="A75" s="283"/>
      <c r="B75" s="283"/>
      <c r="C75" s="283"/>
      <c r="D75" s="283"/>
      <c r="E75" s="369"/>
      <c r="F75" s="238" t="s">
        <v>536</v>
      </c>
      <c r="G75" s="276">
        <v>803</v>
      </c>
      <c r="H75" s="277"/>
      <c r="I75" s="241"/>
      <c r="J75" s="9" t="s">
        <v>95</v>
      </c>
      <c r="K75" s="236"/>
      <c r="L75" s="275"/>
      <c r="M75" s="275"/>
      <c r="N75" s="257"/>
    </row>
    <row r="76" spans="1:14" ht="45" customHeight="1" x14ac:dyDescent="0.25">
      <c r="A76" s="272" t="s">
        <v>12</v>
      </c>
      <c r="B76" s="272" t="s">
        <v>74</v>
      </c>
      <c r="C76" s="272" t="s">
        <v>34</v>
      </c>
      <c r="D76" s="272" t="s">
        <v>18</v>
      </c>
      <c r="E76" s="245" t="s">
        <v>97</v>
      </c>
      <c r="F76" s="238" t="s">
        <v>167</v>
      </c>
      <c r="G76" s="276">
        <v>843</v>
      </c>
      <c r="H76" s="277" t="s">
        <v>45</v>
      </c>
      <c r="I76" s="241" t="s">
        <v>21</v>
      </c>
      <c r="J76" s="277" t="s">
        <v>96</v>
      </c>
      <c r="K76" s="236" t="s">
        <v>524</v>
      </c>
      <c r="L76" s="275">
        <v>1066</v>
      </c>
      <c r="M76" s="275">
        <v>1048.8</v>
      </c>
      <c r="N76" s="257">
        <f t="shared" si="0"/>
        <v>98.4</v>
      </c>
    </row>
    <row r="77" spans="1:14" ht="36" hidden="1" x14ac:dyDescent="0.25">
      <c r="A77" s="273" t="s">
        <v>12</v>
      </c>
      <c r="B77" s="273" t="s">
        <v>74</v>
      </c>
      <c r="C77" s="273" t="s">
        <v>37</v>
      </c>
      <c r="D77" s="273"/>
      <c r="E77" s="245" t="s">
        <v>98</v>
      </c>
      <c r="F77" s="368" t="s">
        <v>436</v>
      </c>
      <c r="G77" s="10">
        <v>843</v>
      </c>
      <c r="H77" s="9" t="s">
        <v>45</v>
      </c>
      <c r="I77" s="11" t="s">
        <v>28</v>
      </c>
      <c r="J77" s="9" t="s">
        <v>99</v>
      </c>
      <c r="K77" s="244"/>
      <c r="L77" s="257">
        <f t="shared" ref="L77:M77" si="14">L78+L79+L80</f>
        <v>0</v>
      </c>
      <c r="M77" s="257">
        <f t="shared" si="14"/>
        <v>0</v>
      </c>
      <c r="N77" s="257" t="e">
        <f t="shared" ref="N77:N145" si="15">M77/L77*100</f>
        <v>#DIV/0!</v>
      </c>
    </row>
    <row r="78" spans="1:14" ht="36" hidden="1" x14ac:dyDescent="0.25">
      <c r="A78" s="363" t="s">
        <v>12</v>
      </c>
      <c r="B78" s="363" t="s">
        <v>74</v>
      </c>
      <c r="C78" s="363" t="s">
        <v>37</v>
      </c>
      <c r="D78" s="363" t="s">
        <v>31</v>
      </c>
      <c r="E78" s="238" t="s">
        <v>155</v>
      </c>
      <c r="F78" s="375"/>
      <c r="G78" s="291" t="s">
        <v>69</v>
      </c>
      <c r="H78" s="292">
        <v>10</v>
      </c>
      <c r="I78" s="241" t="s">
        <v>28</v>
      </c>
      <c r="J78" s="292">
        <v>3020708550</v>
      </c>
      <c r="K78" s="292" t="s">
        <v>81</v>
      </c>
      <c r="L78" s="275"/>
      <c r="M78" s="275"/>
      <c r="N78" s="257" t="e">
        <f t="shared" si="15"/>
        <v>#DIV/0!</v>
      </c>
    </row>
    <row r="79" spans="1:14" ht="54.75" hidden="1" customHeight="1" x14ac:dyDescent="0.25">
      <c r="A79" s="374"/>
      <c r="B79" s="374"/>
      <c r="C79" s="374"/>
      <c r="D79" s="374"/>
      <c r="E79" s="238" t="s">
        <v>395</v>
      </c>
      <c r="F79" s="375"/>
      <c r="G79" s="291" t="s">
        <v>69</v>
      </c>
      <c r="H79" s="292">
        <v>10</v>
      </c>
      <c r="I79" s="241" t="s">
        <v>28</v>
      </c>
      <c r="J79" s="293">
        <v>3020703800</v>
      </c>
      <c r="K79" s="294">
        <v>321</v>
      </c>
      <c r="L79" s="275"/>
      <c r="M79" s="275"/>
      <c r="N79" s="257" t="e">
        <f t="shared" si="15"/>
        <v>#DIV/0!</v>
      </c>
    </row>
    <row r="80" spans="1:14" ht="68.25" hidden="1" customHeight="1" x14ac:dyDescent="0.25">
      <c r="A80" s="364"/>
      <c r="B80" s="364"/>
      <c r="C80" s="364"/>
      <c r="D80" s="364"/>
      <c r="E80" s="238" t="s">
        <v>394</v>
      </c>
      <c r="F80" s="369"/>
      <c r="G80" s="291" t="s">
        <v>69</v>
      </c>
      <c r="H80" s="292">
        <v>10</v>
      </c>
      <c r="I80" s="241" t="s">
        <v>28</v>
      </c>
      <c r="J80" s="293">
        <v>3020703790</v>
      </c>
      <c r="K80" s="294">
        <v>321</v>
      </c>
      <c r="L80" s="275"/>
      <c r="M80" s="275"/>
      <c r="N80" s="257" t="e">
        <f t="shared" si="15"/>
        <v>#DIV/0!</v>
      </c>
    </row>
    <row r="81" spans="1:16" ht="39" customHeight="1" x14ac:dyDescent="0.25">
      <c r="A81" s="363" t="s">
        <v>12</v>
      </c>
      <c r="B81" s="363" t="s">
        <v>74</v>
      </c>
      <c r="C81" s="363" t="s">
        <v>43</v>
      </c>
      <c r="D81" s="363"/>
      <c r="E81" s="378" t="s">
        <v>303</v>
      </c>
      <c r="F81" s="245" t="s">
        <v>456</v>
      </c>
      <c r="G81" s="295" t="s">
        <v>458</v>
      </c>
      <c r="H81" s="296" t="s">
        <v>45</v>
      </c>
      <c r="I81" s="11" t="s">
        <v>156</v>
      </c>
      <c r="J81" s="269">
        <v>3020900000</v>
      </c>
      <c r="K81" s="244"/>
      <c r="L81" s="257">
        <f>L82+L83+L84</f>
        <v>370252.1</v>
      </c>
      <c r="M81" s="257">
        <f>M82+M83+M84</f>
        <v>364457.9</v>
      </c>
      <c r="N81" s="257">
        <f t="shared" si="15"/>
        <v>98.4</v>
      </c>
      <c r="P81" s="1"/>
    </row>
    <row r="82" spans="1:16" ht="24" x14ac:dyDescent="0.25">
      <c r="A82" s="374"/>
      <c r="B82" s="374"/>
      <c r="C82" s="374"/>
      <c r="D82" s="374"/>
      <c r="E82" s="376"/>
      <c r="F82" s="238" t="s">
        <v>437</v>
      </c>
      <c r="G82" s="269">
        <v>843</v>
      </c>
      <c r="H82" s="270" t="s">
        <v>304</v>
      </c>
      <c r="I82" s="9" t="s">
        <v>305</v>
      </c>
      <c r="J82" s="269">
        <v>3020900000</v>
      </c>
      <c r="K82" s="269"/>
      <c r="L82" s="297">
        <f>L90</f>
        <v>14829.4</v>
      </c>
      <c r="M82" s="297">
        <f>M90</f>
        <v>14384.5</v>
      </c>
      <c r="N82" s="257">
        <f t="shared" si="15"/>
        <v>97</v>
      </c>
    </row>
    <row r="83" spans="1:16" ht="84" hidden="1" x14ac:dyDescent="0.25">
      <c r="A83" s="374"/>
      <c r="B83" s="374"/>
      <c r="C83" s="374"/>
      <c r="D83" s="374"/>
      <c r="E83" s="376"/>
      <c r="F83" s="238" t="s">
        <v>543</v>
      </c>
      <c r="G83" s="269">
        <v>833</v>
      </c>
      <c r="H83" s="296" t="s">
        <v>45</v>
      </c>
      <c r="I83" s="11" t="s">
        <v>156</v>
      </c>
      <c r="J83" s="269">
        <v>3020900000</v>
      </c>
      <c r="K83" s="269"/>
      <c r="L83" s="297"/>
      <c r="M83" s="297"/>
      <c r="N83" s="257" t="e">
        <f t="shared" si="15"/>
        <v>#DIV/0!</v>
      </c>
    </row>
    <row r="84" spans="1:16" ht="48" x14ac:dyDescent="0.25">
      <c r="A84" s="364"/>
      <c r="B84" s="364"/>
      <c r="C84" s="364"/>
      <c r="D84" s="364"/>
      <c r="E84" s="379"/>
      <c r="F84" s="245" t="s">
        <v>634</v>
      </c>
      <c r="G84" s="269">
        <v>845</v>
      </c>
      <c r="H84" s="296" t="s">
        <v>45</v>
      </c>
      <c r="I84" s="11" t="s">
        <v>28</v>
      </c>
      <c r="J84" s="269">
        <v>3020900000</v>
      </c>
      <c r="K84" s="298">
        <v>320</v>
      </c>
      <c r="L84" s="275">
        <f>L87+L88+L89+L92+L91+L86</f>
        <v>355422.7</v>
      </c>
      <c r="M84" s="275">
        <f>M87+M88+M89+M92+M91+M86</f>
        <v>350073.4</v>
      </c>
      <c r="N84" s="257">
        <f t="shared" si="15"/>
        <v>98.5</v>
      </c>
    </row>
    <row r="85" spans="1:16" ht="84" hidden="1" x14ac:dyDescent="0.25">
      <c r="A85" s="272" t="s">
        <v>12</v>
      </c>
      <c r="B85" s="272" t="s">
        <v>74</v>
      </c>
      <c r="C85" s="272" t="s">
        <v>43</v>
      </c>
      <c r="D85" s="272" t="s">
        <v>18</v>
      </c>
      <c r="E85" s="281" t="s">
        <v>306</v>
      </c>
      <c r="F85" s="238" t="s">
        <v>438</v>
      </c>
      <c r="G85" s="269">
        <v>843</v>
      </c>
      <c r="H85" s="296" t="s">
        <v>37</v>
      </c>
      <c r="I85" s="11" t="s">
        <v>16</v>
      </c>
      <c r="J85" s="269">
        <v>3020906770</v>
      </c>
      <c r="K85" s="298" t="s">
        <v>307</v>
      </c>
      <c r="L85" s="257"/>
      <c r="M85" s="287"/>
      <c r="N85" s="257" t="e">
        <f t="shared" si="15"/>
        <v>#DIV/0!</v>
      </c>
    </row>
    <row r="86" spans="1:16" ht="96" x14ac:dyDescent="0.25">
      <c r="A86" s="272" t="s">
        <v>12</v>
      </c>
      <c r="B86" s="272" t="s">
        <v>74</v>
      </c>
      <c r="C86" s="272" t="s">
        <v>43</v>
      </c>
      <c r="D86" s="272" t="s">
        <v>16</v>
      </c>
      <c r="E86" s="281" t="s">
        <v>308</v>
      </c>
      <c r="F86" s="245" t="s">
        <v>634</v>
      </c>
      <c r="G86" s="269">
        <v>845</v>
      </c>
      <c r="H86" s="296" t="s">
        <v>45</v>
      </c>
      <c r="I86" s="11" t="s">
        <v>28</v>
      </c>
      <c r="J86" s="269">
        <v>3020902160</v>
      </c>
      <c r="K86" s="298">
        <v>323</v>
      </c>
      <c r="L86" s="275">
        <v>13</v>
      </c>
      <c r="M86" s="275">
        <v>13</v>
      </c>
      <c r="N86" s="257">
        <f t="shared" si="15"/>
        <v>100</v>
      </c>
    </row>
    <row r="87" spans="1:16" ht="48" x14ac:dyDescent="0.25">
      <c r="A87" s="272" t="s">
        <v>12</v>
      </c>
      <c r="B87" s="272" t="s">
        <v>74</v>
      </c>
      <c r="C87" s="272" t="s">
        <v>43</v>
      </c>
      <c r="D87" s="299" t="s">
        <v>21</v>
      </c>
      <c r="E87" s="300" t="s">
        <v>309</v>
      </c>
      <c r="F87" s="245" t="s">
        <v>633</v>
      </c>
      <c r="G87" s="269">
        <v>845</v>
      </c>
      <c r="H87" s="296" t="s">
        <v>45</v>
      </c>
      <c r="I87" s="11" t="s">
        <v>28</v>
      </c>
      <c r="J87" s="269">
        <v>3020903760</v>
      </c>
      <c r="K87" s="298">
        <v>321</v>
      </c>
      <c r="L87" s="275">
        <v>3400</v>
      </c>
      <c r="M87" s="275">
        <v>3300</v>
      </c>
      <c r="N87" s="257">
        <f t="shared" si="15"/>
        <v>97.1</v>
      </c>
    </row>
    <row r="88" spans="1:16" ht="101.25" customHeight="1" x14ac:dyDescent="0.25">
      <c r="A88" s="272" t="s">
        <v>12</v>
      </c>
      <c r="B88" s="272" t="s">
        <v>74</v>
      </c>
      <c r="C88" s="272" t="s">
        <v>43</v>
      </c>
      <c r="D88" s="299" t="s">
        <v>28</v>
      </c>
      <c r="E88" s="300" t="s">
        <v>310</v>
      </c>
      <c r="F88" s="245" t="s">
        <v>633</v>
      </c>
      <c r="G88" s="269">
        <v>845</v>
      </c>
      <c r="H88" s="296" t="s">
        <v>45</v>
      </c>
      <c r="I88" s="11" t="s">
        <v>28</v>
      </c>
      <c r="J88" s="269">
        <v>3020904250</v>
      </c>
      <c r="K88" s="298" t="s">
        <v>566</v>
      </c>
      <c r="L88" s="275">
        <v>92680</v>
      </c>
      <c r="M88" s="275">
        <v>90920.7</v>
      </c>
      <c r="N88" s="257">
        <f t="shared" si="15"/>
        <v>98.1</v>
      </c>
    </row>
    <row r="89" spans="1:16" ht="37.5" customHeight="1" x14ac:dyDescent="0.25">
      <c r="A89" s="272" t="s">
        <v>12</v>
      </c>
      <c r="B89" s="272" t="s">
        <v>74</v>
      </c>
      <c r="C89" s="272" t="s">
        <v>43</v>
      </c>
      <c r="D89" s="299" t="s">
        <v>31</v>
      </c>
      <c r="E89" s="300" t="s">
        <v>311</v>
      </c>
      <c r="F89" s="238" t="s">
        <v>438</v>
      </c>
      <c r="G89" s="269">
        <v>845</v>
      </c>
      <c r="H89" s="296" t="s">
        <v>45</v>
      </c>
      <c r="I89" s="11" t="s">
        <v>28</v>
      </c>
      <c r="J89" s="269">
        <v>3020904260</v>
      </c>
      <c r="K89" s="298">
        <v>530</v>
      </c>
      <c r="L89" s="275">
        <v>243039.3</v>
      </c>
      <c r="M89" s="275">
        <v>239889.4</v>
      </c>
      <c r="N89" s="257">
        <f t="shared" si="15"/>
        <v>98.7</v>
      </c>
    </row>
    <row r="90" spans="1:16" ht="144.75" customHeight="1" x14ac:dyDescent="0.25">
      <c r="A90" s="272" t="s">
        <v>12</v>
      </c>
      <c r="B90" s="272" t="s">
        <v>74</v>
      </c>
      <c r="C90" s="272" t="s">
        <v>43</v>
      </c>
      <c r="D90" s="272" t="s">
        <v>34</v>
      </c>
      <c r="E90" s="301" t="s">
        <v>312</v>
      </c>
      <c r="F90" s="238" t="s">
        <v>438</v>
      </c>
      <c r="G90" s="269">
        <v>843</v>
      </c>
      <c r="H90" s="296" t="s">
        <v>45</v>
      </c>
      <c r="I90" s="11" t="s">
        <v>28</v>
      </c>
      <c r="J90" s="269">
        <v>3020905660</v>
      </c>
      <c r="K90" s="298">
        <v>530</v>
      </c>
      <c r="L90" s="275">
        <v>14829.4</v>
      </c>
      <c r="M90" s="275">
        <v>14384.5</v>
      </c>
      <c r="N90" s="257">
        <f t="shared" si="15"/>
        <v>97</v>
      </c>
    </row>
    <row r="91" spans="1:16" ht="144.75" customHeight="1" x14ac:dyDescent="0.25">
      <c r="A91" s="272" t="s">
        <v>12</v>
      </c>
      <c r="B91" s="272" t="s">
        <v>74</v>
      </c>
      <c r="C91" s="272" t="s">
        <v>43</v>
      </c>
      <c r="D91" s="272" t="s">
        <v>34</v>
      </c>
      <c r="E91" s="302" t="s">
        <v>565</v>
      </c>
      <c r="F91" s="245" t="s">
        <v>633</v>
      </c>
      <c r="G91" s="269">
        <v>845</v>
      </c>
      <c r="H91" s="296" t="s">
        <v>45</v>
      </c>
      <c r="I91" s="11" t="s">
        <v>28</v>
      </c>
      <c r="J91" s="269">
        <v>3020902130</v>
      </c>
      <c r="K91" s="298">
        <v>323</v>
      </c>
      <c r="L91" s="275">
        <v>1900.4</v>
      </c>
      <c r="M91" s="275">
        <v>1863</v>
      </c>
      <c r="N91" s="257">
        <f t="shared" si="15"/>
        <v>98</v>
      </c>
    </row>
    <row r="92" spans="1:16" ht="48" x14ac:dyDescent="0.25">
      <c r="A92" s="272" t="s">
        <v>12</v>
      </c>
      <c r="B92" s="272" t="s">
        <v>74</v>
      </c>
      <c r="C92" s="272" t="s">
        <v>43</v>
      </c>
      <c r="D92" s="299" t="s">
        <v>37</v>
      </c>
      <c r="E92" s="300" t="s">
        <v>313</v>
      </c>
      <c r="F92" s="245" t="s">
        <v>633</v>
      </c>
      <c r="G92" s="269">
        <v>845</v>
      </c>
      <c r="H92" s="296" t="s">
        <v>45</v>
      </c>
      <c r="I92" s="11" t="s">
        <v>28</v>
      </c>
      <c r="J92" s="269">
        <v>3020906330</v>
      </c>
      <c r="K92" s="298">
        <v>321</v>
      </c>
      <c r="L92" s="275">
        <v>14390</v>
      </c>
      <c r="M92" s="275">
        <v>14087.3</v>
      </c>
      <c r="N92" s="257">
        <f t="shared" si="15"/>
        <v>97.9</v>
      </c>
    </row>
    <row r="93" spans="1:16" ht="36" hidden="1" customHeight="1" x14ac:dyDescent="0.25">
      <c r="A93" s="272" t="s">
        <v>12</v>
      </c>
      <c r="B93" s="272" t="s">
        <v>74</v>
      </c>
      <c r="C93" s="272" t="s">
        <v>43</v>
      </c>
      <c r="D93" s="299" t="s">
        <v>40</v>
      </c>
      <c r="E93" s="300" t="s">
        <v>396</v>
      </c>
      <c r="F93" s="238" t="s">
        <v>438</v>
      </c>
      <c r="G93" s="269">
        <v>843</v>
      </c>
      <c r="H93" s="296" t="s">
        <v>45</v>
      </c>
      <c r="I93" s="11" t="s">
        <v>28</v>
      </c>
      <c r="J93" s="269">
        <v>3020952600</v>
      </c>
      <c r="K93" s="298">
        <v>530</v>
      </c>
      <c r="L93" s="275"/>
      <c r="M93" s="275"/>
      <c r="N93" s="257" t="e">
        <f t="shared" si="15"/>
        <v>#DIV/0!</v>
      </c>
    </row>
    <row r="94" spans="1:16" ht="60" hidden="1" x14ac:dyDescent="0.25">
      <c r="A94" s="272" t="s">
        <v>12</v>
      </c>
      <c r="B94" s="272" t="s">
        <v>74</v>
      </c>
      <c r="C94" s="272" t="s">
        <v>43</v>
      </c>
      <c r="D94" s="299" t="s">
        <v>43</v>
      </c>
      <c r="E94" s="303" t="s">
        <v>314</v>
      </c>
      <c r="F94" s="238" t="s">
        <v>438</v>
      </c>
      <c r="G94" s="269">
        <v>843</v>
      </c>
      <c r="H94" s="296" t="s">
        <v>45</v>
      </c>
      <c r="I94" s="11" t="s">
        <v>156</v>
      </c>
      <c r="J94" s="269">
        <v>3020900000</v>
      </c>
      <c r="K94" s="298"/>
      <c r="L94" s="257"/>
      <c r="M94" s="257"/>
      <c r="N94" s="257" t="e">
        <f t="shared" si="15"/>
        <v>#DIV/0!</v>
      </c>
    </row>
    <row r="95" spans="1:16" ht="31.5" customHeight="1" x14ac:dyDescent="0.25">
      <c r="A95" s="238">
        <v>30</v>
      </c>
      <c r="B95" s="238">
        <v>2</v>
      </c>
      <c r="C95" s="238" t="s">
        <v>148</v>
      </c>
      <c r="D95" s="238"/>
      <c r="E95" s="304" t="s">
        <v>160</v>
      </c>
      <c r="F95" s="245" t="s">
        <v>15</v>
      </c>
      <c r="G95" s="244" t="s">
        <v>459</v>
      </c>
      <c r="H95" s="269">
        <v>10</v>
      </c>
      <c r="I95" s="270" t="s">
        <v>156</v>
      </c>
      <c r="J95" s="269" t="s">
        <v>150</v>
      </c>
      <c r="K95" s="244"/>
      <c r="L95" s="257">
        <f>L96+L100+L101+L102+L103+L97+L98+L99</f>
        <v>1446985.6</v>
      </c>
      <c r="M95" s="257">
        <f>M96+M100+M101+M102+M103+M97+M98+M99</f>
        <v>1443008.2</v>
      </c>
      <c r="N95" s="257">
        <f t="shared" si="15"/>
        <v>99.7</v>
      </c>
    </row>
    <row r="96" spans="1:16" ht="90" customHeight="1" x14ac:dyDescent="0.25">
      <c r="A96" s="243"/>
      <c r="B96" s="243"/>
      <c r="C96" s="243"/>
      <c r="D96" s="243"/>
      <c r="E96" s="64" t="s">
        <v>563</v>
      </c>
      <c r="F96" s="238" t="s">
        <v>438</v>
      </c>
      <c r="G96" s="269">
        <v>843</v>
      </c>
      <c r="H96" s="269">
        <v>10</v>
      </c>
      <c r="I96" s="270" t="s">
        <v>28</v>
      </c>
      <c r="J96" s="269" t="s">
        <v>320</v>
      </c>
      <c r="K96" s="269">
        <v>322</v>
      </c>
      <c r="L96" s="287">
        <v>19863.099999999999</v>
      </c>
      <c r="M96" s="287">
        <v>19863</v>
      </c>
      <c r="N96" s="257">
        <f t="shared" si="15"/>
        <v>100</v>
      </c>
      <c r="P96" s="1"/>
    </row>
    <row r="97" spans="1:16" ht="30" customHeight="1" x14ac:dyDescent="0.25">
      <c r="A97" s="243"/>
      <c r="B97" s="243"/>
      <c r="C97" s="243"/>
      <c r="D97" s="243"/>
      <c r="E97" s="247" t="s">
        <v>560</v>
      </c>
      <c r="F97" s="238" t="s">
        <v>438</v>
      </c>
      <c r="G97" s="269">
        <v>843</v>
      </c>
      <c r="H97" s="269">
        <v>10</v>
      </c>
      <c r="I97" s="270" t="s">
        <v>28</v>
      </c>
      <c r="J97" s="269" t="s">
        <v>544</v>
      </c>
      <c r="K97" s="269">
        <v>322</v>
      </c>
      <c r="L97" s="305">
        <v>75449.5</v>
      </c>
      <c r="M97" s="305">
        <v>75316.2</v>
      </c>
      <c r="N97" s="257"/>
      <c r="P97" s="1"/>
    </row>
    <row r="98" spans="1:16" ht="51" customHeight="1" x14ac:dyDescent="0.25">
      <c r="A98" s="243"/>
      <c r="B98" s="243"/>
      <c r="C98" s="243"/>
      <c r="D98" s="243"/>
      <c r="E98" s="64" t="s">
        <v>97</v>
      </c>
      <c r="F98" s="238" t="s">
        <v>438</v>
      </c>
      <c r="G98" s="269">
        <v>843</v>
      </c>
      <c r="H98" s="269">
        <v>10</v>
      </c>
      <c r="I98" s="270" t="s">
        <v>21</v>
      </c>
      <c r="J98" s="269" t="s">
        <v>321</v>
      </c>
      <c r="K98" s="269">
        <v>321</v>
      </c>
      <c r="L98" s="305">
        <v>6000</v>
      </c>
      <c r="M98" s="305">
        <v>5300</v>
      </c>
      <c r="N98" s="257"/>
      <c r="P98" s="1"/>
    </row>
    <row r="99" spans="1:16" ht="47.25" customHeight="1" x14ac:dyDescent="0.25">
      <c r="A99" s="243"/>
      <c r="B99" s="243"/>
      <c r="C99" s="243"/>
      <c r="D99" s="243"/>
      <c r="E99" s="306" t="s">
        <v>324</v>
      </c>
      <c r="F99" s="238" t="s">
        <v>438</v>
      </c>
      <c r="G99" s="269">
        <v>843</v>
      </c>
      <c r="H99" s="269">
        <v>10</v>
      </c>
      <c r="I99" s="270" t="s">
        <v>21</v>
      </c>
      <c r="J99" s="269" t="s">
        <v>559</v>
      </c>
      <c r="K99" s="294">
        <v>313</v>
      </c>
      <c r="L99" s="305">
        <v>966896</v>
      </c>
      <c r="M99" s="305">
        <v>965812.7</v>
      </c>
      <c r="N99" s="257"/>
      <c r="P99" s="1"/>
    </row>
    <row r="100" spans="1:16" ht="36" x14ac:dyDescent="0.25">
      <c r="A100" s="283"/>
      <c r="B100" s="283"/>
      <c r="C100" s="283"/>
      <c r="D100" s="283"/>
      <c r="E100" s="247" t="s">
        <v>560</v>
      </c>
      <c r="F100" s="245" t="s">
        <v>538</v>
      </c>
      <c r="G100" s="276">
        <v>833</v>
      </c>
      <c r="H100" s="277" t="s">
        <v>45</v>
      </c>
      <c r="I100" s="241" t="s">
        <v>28</v>
      </c>
      <c r="J100" s="269" t="s">
        <v>544</v>
      </c>
      <c r="K100" s="236">
        <v>321</v>
      </c>
      <c r="L100" s="275">
        <v>30345.3</v>
      </c>
      <c r="M100" s="275">
        <v>30393.9</v>
      </c>
      <c r="N100" s="257">
        <f t="shared" si="15"/>
        <v>100.2</v>
      </c>
    </row>
    <row r="101" spans="1:16" ht="36" x14ac:dyDescent="0.25">
      <c r="A101" s="243"/>
      <c r="B101" s="243"/>
      <c r="C101" s="243"/>
      <c r="D101" s="243"/>
      <c r="E101" s="64" t="s">
        <v>97</v>
      </c>
      <c r="F101" s="161" t="s">
        <v>537</v>
      </c>
      <c r="G101" s="269">
        <v>835</v>
      </c>
      <c r="H101" s="269">
        <v>10</v>
      </c>
      <c r="I101" s="270" t="s">
        <v>21</v>
      </c>
      <c r="J101" s="269" t="s">
        <v>547</v>
      </c>
      <c r="K101" s="269">
        <v>622</v>
      </c>
      <c r="L101" s="275">
        <v>6350</v>
      </c>
      <c r="M101" s="275">
        <v>6322.8</v>
      </c>
      <c r="N101" s="257">
        <f t="shared" si="15"/>
        <v>99.6</v>
      </c>
    </row>
    <row r="102" spans="1:16" ht="48" x14ac:dyDescent="0.25">
      <c r="A102" s="243"/>
      <c r="B102" s="243"/>
      <c r="C102" s="243"/>
      <c r="D102" s="248"/>
      <c r="E102" s="247" t="s">
        <v>561</v>
      </c>
      <c r="F102" s="161" t="s">
        <v>631</v>
      </c>
      <c r="G102" s="269">
        <v>874</v>
      </c>
      <c r="H102" s="269">
        <v>10</v>
      </c>
      <c r="I102" s="270" t="s">
        <v>28</v>
      </c>
      <c r="J102" s="269" t="s">
        <v>546</v>
      </c>
      <c r="K102" s="269">
        <v>530</v>
      </c>
      <c r="L102" s="275">
        <v>241366.8</v>
      </c>
      <c r="M102" s="275">
        <v>239284.7</v>
      </c>
      <c r="N102" s="257">
        <f t="shared" si="15"/>
        <v>99.1</v>
      </c>
    </row>
    <row r="103" spans="1:16" ht="93" customHeight="1" x14ac:dyDescent="0.25">
      <c r="A103" s="239"/>
      <c r="B103" s="239"/>
      <c r="C103" s="239"/>
      <c r="D103" s="307"/>
      <c r="E103" s="247" t="s">
        <v>562</v>
      </c>
      <c r="F103" s="161" t="s">
        <v>635</v>
      </c>
      <c r="G103" s="269">
        <v>807</v>
      </c>
      <c r="H103" s="296" t="s">
        <v>28</v>
      </c>
      <c r="I103" s="270" t="s">
        <v>40</v>
      </c>
      <c r="J103" s="269" t="s">
        <v>545</v>
      </c>
      <c r="K103" s="269">
        <v>811</v>
      </c>
      <c r="L103" s="275">
        <v>100714.9</v>
      </c>
      <c r="M103" s="275">
        <v>100714.9</v>
      </c>
      <c r="N103" s="257">
        <f t="shared" si="15"/>
        <v>100</v>
      </c>
    </row>
    <row r="104" spans="1:16" ht="72" hidden="1" x14ac:dyDescent="0.25">
      <c r="A104" s="375">
        <v>30</v>
      </c>
      <c r="B104" s="375">
        <v>2</v>
      </c>
      <c r="C104" s="375" t="s">
        <v>148</v>
      </c>
      <c r="D104" s="376">
        <v>1</v>
      </c>
      <c r="E104" s="245" t="s">
        <v>315</v>
      </c>
      <c r="F104" s="371" t="s">
        <v>438</v>
      </c>
      <c r="G104" s="269">
        <v>843</v>
      </c>
      <c r="H104" s="269">
        <v>10</v>
      </c>
      <c r="I104" s="270" t="s">
        <v>156</v>
      </c>
      <c r="J104" s="269" t="s">
        <v>150</v>
      </c>
      <c r="K104" s="298" t="s">
        <v>439</v>
      </c>
      <c r="L104" s="257">
        <f t="shared" ref="L104" si="16">L105+L106+L108+L109+L110+L111+L112</f>
        <v>992759.1</v>
      </c>
      <c r="M104" s="257">
        <f>M105+M106+M108+M109+M110+M111+M112</f>
        <v>990975.7</v>
      </c>
      <c r="N104" s="257">
        <f t="shared" si="15"/>
        <v>99.8</v>
      </c>
    </row>
    <row r="105" spans="1:16" s="2" customFormat="1" ht="60" hidden="1" x14ac:dyDescent="0.25">
      <c r="A105" s="375"/>
      <c r="B105" s="375"/>
      <c r="C105" s="375"/>
      <c r="D105" s="376"/>
      <c r="E105" s="64" t="s">
        <v>528</v>
      </c>
      <c r="F105" s="372"/>
      <c r="G105" s="308">
        <v>843</v>
      </c>
      <c r="H105" s="308">
        <v>10</v>
      </c>
      <c r="I105" s="309" t="s">
        <v>21</v>
      </c>
      <c r="J105" s="308" t="s">
        <v>316</v>
      </c>
      <c r="K105" s="310" t="s">
        <v>317</v>
      </c>
      <c r="L105" s="275"/>
      <c r="M105" s="275"/>
      <c r="N105" s="257" t="e">
        <f t="shared" si="15"/>
        <v>#DIV/0!</v>
      </c>
    </row>
    <row r="106" spans="1:16" s="2" customFormat="1" ht="48" hidden="1" x14ac:dyDescent="0.25">
      <c r="A106" s="375"/>
      <c r="B106" s="375"/>
      <c r="C106" s="375"/>
      <c r="D106" s="376"/>
      <c r="E106" s="64" t="s">
        <v>269</v>
      </c>
      <c r="F106" s="372"/>
      <c r="G106" s="308">
        <v>843</v>
      </c>
      <c r="H106" s="308">
        <v>10</v>
      </c>
      <c r="I106" s="309" t="s">
        <v>21</v>
      </c>
      <c r="J106" s="308" t="s">
        <v>318</v>
      </c>
      <c r="K106" s="310" t="s">
        <v>440</v>
      </c>
      <c r="L106" s="275"/>
      <c r="M106" s="275"/>
      <c r="N106" s="257" t="e">
        <f t="shared" si="15"/>
        <v>#DIV/0!</v>
      </c>
    </row>
    <row r="107" spans="1:16" s="2" customFormat="1" ht="84" hidden="1" x14ac:dyDescent="0.25">
      <c r="A107" s="375"/>
      <c r="B107" s="375"/>
      <c r="C107" s="375"/>
      <c r="D107" s="376"/>
      <c r="E107" s="64" t="s">
        <v>441</v>
      </c>
      <c r="F107" s="372"/>
      <c r="G107" s="308">
        <v>843</v>
      </c>
      <c r="H107" s="308">
        <v>10</v>
      </c>
      <c r="I107" s="309" t="s">
        <v>21</v>
      </c>
      <c r="J107" s="308" t="s">
        <v>150</v>
      </c>
      <c r="K107" s="310"/>
      <c r="L107" s="311">
        <f t="shared" ref="L107:M107" si="17">L108+L109</f>
        <v>19863.099999999999</v>
      </c>
      <c r="M107" s="311">
        <f t="shared" si="17"/>
        <v>19863</v>
      </c>
      <c r="N107" s="257">
        <f t="shared" si="15"/>
        <v>100</v>
      </c>
    </row>
    <row r="108" spans="1:16" s="2" customFormat="1" ht="84" hidden="1" x14ac:dyDescent="0.25">
      <c r="A108" s="375"/>
      <c r="B108" s="375"/>
      <c r="C108" s="375"/>
      <c r="D108" s="376"/>
      <c r="E108" s="64" t="s">
        <v>442</v>
      </c>
      <c r="F108" s="372"/>
      <c r="G108" s="308">
        <v>843</v>
      </c>
      <c r="H108" s="308">
        <v>10</v>
      </c>
      <c r="I108" s="309" t="s">
        <v>28</v>
      </c>
      <c r="J108" s="308" t="s">
        <v>443</v>
      </c>
      <c r="K108" s="308" t="s">
        <v>319</v>
      </c>
      <c r="L108" s="275"/>
      <c r="M108" s="275"/>
      <c r="N108" s="257" t="e">
        <f t="shared" si="15"/>
        <v>#DIV/0!</v>
      </c>
    </row>
    <row r="109" spans="1:16" s="2" customFormat="1" ht="84" hidden="1" x14ac:dyDescent="0.25">
      <c r="A109" s="375"/>
      <c r="B109" s="375"/>
      <c r="C109" s="375"/>
      <c r="D109" s="376"/>
      <c r="E109" s="64" t="s">
        <v>444</v>
      </c>
      <c r="F109" s="372"/>
      <c r="G109" s="308">
        <v>843</v>
      </c>
      <c r="H109" s="308">
        <v>10</v>
      </c>
      <c r="I109" s="309" t="s">
        <v>28</v>
      </c>
      <c r="J109" s="308" t="s">
        <v>320</v>
      </c>
      <c r="K109" s="308">
        <v>323</v>
      </c>
      <c r="L109" s="275">
        <v>19863.099999999999</v>
      </c>
      <c r="M109" s="275">
        <v>19863</v>
      </c>
      <c r="N109" s="257">
        <f t="shared" si="15"/>
        <v>100</v>
      </c>
    </row>
    <row r="110" spans="1:16" s="2" customFormat="1" ht="36" hidden="1" x14ac:dyDescent="0.25">
      <c r="A110" s="375"/>
      <c r="B110" s="375"/>
      <c r="C110" s="375"/>
      <c r="D110" s="376"/>
      <c r="E110" s="64" t="s">
        <v>97</v>
      </c>
      <c r="F110" s="372"/>
      <c r="G110" s="308">
        <v>843</v>
      </c>
      <c r="H110" s="308">
        <v>10</v>
      </c>
      <c r="I110" s="309" t="s">
        <v>21</v>
      </c>
      <c r="J110" s="312" t="s">
        <v>321</v>
      </c>
      <c r="K110" s="310">
        <v>321</v>
      </c>
      <c r="L110" s="275">
        <v>6000</v>
      </c>
      <c r="M110" s="275">
        <v>5300</v>
      </c>
      <c r="N110" s="257">
        <f t="shared" si="15"/>
        <v>88.3</v>
      </c>
    </row>
    <row r="111" spans="1:16" s="2" customFormat="1" ht="96" hidden="1" x14ac:dyDescent="0.25">
      <c r="A111" s="375"/>
      <c r="B111" s="375"/>
      <c r="C111" s="375"/>
      <c r="D111" s="376"/>
      <c r="E111" s="306" t="s">
        <v>322</v>
      </c>
      <c r="F111" s="372"/>
      <c r="G111" s="308">
        <v>843</v>
      </c>
      <c r="H111" s="308">
        <v>10</v>
      </c>
      <c r="I111" s="309" t="s">
        <v>28</v>
      </c>
      <c r="J111" s="312" t="s">
        <v>323</v>
      </c>
      <c r="K111" s="310">
        <v>313</v>
      </c>
      <c r="L111" s="275"/>
      <c r="M111" s="275"/>
      <c r="N111" s="257" t="e">
        <f t="shared" si="15"/>
        <v>#DIV/0!</v>
      </c>
    </row>
    <row r="112" spans="1:16" s="2" customFormat="1" ht="54.75" hidden="1" customHeight="1" x14ac:dyDescent="0.25">
      <c r="A112" s="369"/>
      <c r="B112" s="369"/>
      <c r="C112" s="369"/>
      <c r="D112" s="377"/>
      <c r="E112" s="306" t="s">
        <v>324</v>
      </c>
      <c r="F112" s="373"/>
      <c r="G112" s="308">
        <v>843</v>
      </c>
      <c r="H112" s="308">
        <v>10</v>
      </c>
      <c r="I112" s="309" t="s">
        <v>21</v>
      </c>
      <c r="J112" s="310" t="s">
        <v>452</v>
      </c>
      <c r="K112" s="310" t="s">
        <v>317</v>
      </c>
      <c r="L112" s="275">
        <v>966896</v>
      </c>
      <c r="M112" s="275">
        <v>965812.7</v>
      </c>
      <c r="N112" s="257">
        <f t="shared" si="15"/>
        <v>99.9</v>
      </c>
    </row>
    <row r="113" spans="1:16" ht="24" x14ac:dyDescent="0.25">
      <c r="A113" s="245">
        <v>30</v>
      </c>
      <c r="B113" s="245">
        <v>2</v>
      </c>
      <c r="C113" s="245" t="s">
        <v>149</v>
      </c>
      <c r="D113" s="245"/>
      <c r="E113" s="245" t="s">
        <v>159</v>
      </c>
      <c r="F113" s="238" t="s">
        <v>468</v>
      </c>
      <c r="G113" s="244">
        <v>855</v>
      </c>
      <c r="H113" s="9" t="s">
        <v>43</v>
      </c>
      <c r="I113" s="9" t="s">
        <v>43</v>
      </c>
      <c r="J113" s="244" t="s">
        <v>153</v>
      </c>
      <c r="K113" s="244"/>
      <c r="L113" s="275">
        <f t="shared" ref="L113:M113" si="18">L114</f>
        <v>333</v>
      </c>
      <c r="M113" s="275">
        <f t="shared" si="18"/>
        <v>332.8</v>
      </c>
      <c r="N113" s="257">
        <f t="shared" si="15"/>
        <v>99.9</v>
      </c>
    </row>
    <row r="114" spans="1:16" ht="99.75" customHeight="1" x14ac:dyDescent="0.25">
      <c r="A114" s="370">
        <v>30</v>
      </c>
      <c r="B114" s="370">
        <v>2</v>
      </c>
      <c r="C114" s="370" t="s">
        <v>149</v>
      </c>
      <c r="D114" s="370">
        <v>1</v>
      </c>
      <c r="E114" s="245" t="s">
        <v>163</v>
      </c>
      <c r="F114" s="370" t="s">
        <v>468</v>
      </c>
      <c r="G114" s="244">
        <v>855</v>
      </c>
      <c r="H114" s="9" t="s">
        <v>43</v>
      </c>
      <c r="I114" s="9" t="s">
        <v>43</v>
      </c>
      <c r="J114" s="244" t="s">
        <v>564</v>
      </c>
      <c r="K114" s="244">
        <v>240</v>
      </c>
      <c r="L114" s="257">
        <v>333</v>
      </c>
      <c r="M114" s="257">
        <v>332.8</v>
      </c>
      <c r="N114" s="257">
        <f t="shared" si="15"/>
        <v>99.9</v>
      </c>
    </row>
    <row r="115" spans="1:16" s="2" customFormat="1" ht="48" hidden="1" x14ac:dyDescent="0.25">
      <c r="A115" s="370"/>
      <c r="B115" s="370"/>
      <c r="C115" s="370"/>
      <c r="D115" s="370"/>
      <c r="E115" s="64" t="s">
        <v>288</v>
      </c>
      <c r="F115" s="370"/>
      <c r="G115" s="313">
        <v>855</v>
      </c>
      <c r="H115" s="314" t="s">
        <v>43</v>
      </c>
      <c r="I115" s="314" t="s">
        <v>43</v>
      </c>
      <c r="J115" s="313" t="s">
        <v>153</v>
      </c>
      <c r="K115" s="313">
        <v>240</v>
      </c>
      <c r="L115" s="257"/>
      <c r="M115" s="257"/>
      <c r="N115" s="257" t="e">
        <f t="shared" si="15"/>
        <v>#DIV/0!</v>
      </c>
    </row>
    <row r="116" spans="1:16" ht="27" customHeight="1" x14ac:dyDescent="0.25">
      <c r="A116" s="238">
        <v>30</v>
      </c>
      <c r="B116" s="238">
        <v>3</v>
      </c>
      <c r="C116" s="238"/>
      <c r="D116" s="238"/>
      <c r="E116" s="368" t="s">
        <v>162</v>
      </c>
      <c r="F116" s="158" t="s">
        <v>15</v>
      </c>
      <c r="G116" s="244" t="s">
        <v>460</v>
      </c>
      <c r="H116" s="244">
        <v>10</v>
      </c>
      <c r="I116" s="9" t="s">
        <v>156</v>
      </c>
      <c r="J116" s="9" t="s">
        <v>158</v>
      </c>
      <c r="K116" s="244"/>
      <c r="L116" s="257">
        <f t="shared" ref="L116:M116" si="19">L117+L118</f>
        <v>3754610.2</v>
      </c>
      <c r="M116" s="257">
        <f t="shared" si="19"/>
        <v>3713817.9</v>
      </c>
      <c r="N116" s="257">
        <f t="shared" si="15"/>
        <v>98.9</v>
      </c>
      <c r="P116" s="1"/>
    </row>
    <row r="117" spans="1:16" ht="48" x14ac:dyDescent="0.25">
      <c r="A117" s="243"/>
      <c r="B117" s="243"/>
      <c r="C117" s="243"/>
      <c r="D117" s="243"/>
      <c r="E117" s="375"/>
      <c r="F117" s="238" t="s">
        <v>445</v>
      </c>
      <c r="G117" s="244">
        <v>843</v>
      </c>
      <c r="H117" s="244">
        <v>10</v>
      </c>
      <c r="I117" s="9" t="s">
        <v>156</v>
      </c>
      <c r="J117" s="9" t="s">
        <v>158</v>
      </c>
      <c r="K117" s="244"/>
      <c r="L117" s="257">
        <f>L119+L122+L128+L131+L134+L136+L149+L148</f>
        <v>3754610.2</v>
      </c>
      <c r="M117" s="257">
        <f>M119+M122+M128+M131+M134+M136+M149+M148</f>
        <v>3713817.9</v>
      </c>
      <c r="N117" s="257">
        <f t="shared" si="15"/>
        <v>98.9</v>
      </c>
      <c r="P117" s="1"/>
    </row>
    <row r="118" spans="1:16" ht="48" hidden="1" x14ac:dyDescent="0.25">
      <c r="A118" s="239"/>
      <c r="B118" s="239"/>
      <c r="C118" s="239"/>
      <c r="D118" s="239"/>
      <c r="E118" s="369"/>
      <c r="F118" s="161" t="s">
        <v>634</v>
      </c>
      <c r="G118" s="244">
        <v>845</v>
      </c>
      <c r="H118" s="244">
        <v>10</v>
      </c>
      <c r="I118" s="9" t="s">
        <v>156</v>
      </c>
      <c r="J118" s="9" t="s">
        <v>158</v>
      </c>
      <c r="K118" s="244"/>
      <c r="L118" s="257"/>
      <c r="M118" s="257"/>
      <c r="N118" s="257"/>
    </row>
    <row r="119" spans="1:16" ht="36" x14ac:dyDescent="0.25">
      <c r="A119" s="273" t="s">
        <v>12</v>
      </c>
      <c r="B119" s="273" t="s">
        <v>100</v>
      </c>
      <c r="C119" s="273" t="s">
        <v>31</v>
      </c>
      <c r="D119" s="273"/>
      <c r="E119" s="245" t="s">
        <v>101</v>
      </c>
      <c r="F119" s="3" t="s">
        <v>438</v>
      </c>
      <c r="G119" s="10">
        <v>843</v>
      </c>
      <c r="H119" s="9" t="s">
        <v>45</v>
      </c>
      <c r="I119" s="11" t="s">
        <v>156</v>
      </c>
      <c r="J119" s="9" t="s">
        <v>102</v>
      </c>
      <c r="K119" s="244"/>
      <c r="L119" s="257">
        <f t="shared" ref="L119:M119" si="20">L120</f>
        <v>2211.8000000000002</v>
      </c>
      <c r="M119" s="257">
        <f t="shared" si="20"/>
        <v>1989.5</v>
      </c>
      <c r="N119" s="257">
        <f t="shared" si="15"/>
        <v>89.9</v>
      </c>
    </row>
    <row r="120" spans="1:16" ht="108" x14ac:dyDescent="0.25">
      <c r="A120" s="273" t="s">
        <v>12</v>
      </c>
      <c r="B120" s="273" t="s">
        <v>100</v>
      </c>
      <c r="C120" s="273" t="s">
        <v>31</v>
      </c>
      <c r="D120" s="273" t="s">
        <v>16</v>
      </c>
      <c r="E120" s="245" t="s">
        <v>103</v>
      </c>
      <c r="F120" s="3" t="s">
        <v>438</v>
      </c>
      <c r="G120" s="10">
        <v>843</v>
      </c>
      <c r="H120" s="9" t="s">
        <v>45</v>
      </c>
      <c r="I120" s="11" t="s">
        <v>16</v>
      </c>
      <c r="J120" s="9" t="s">
        <v>104</v>
      </c>
      <c r="K120" s="244" t="s">
        <v>446</v>
      </c>
      <c r="L120" s="275">
        <v>2211.8000000000002</v>
      </c>
      <c r="M120" s="275">
        <v>1989.5</v>
      </c>
      <c r="N120" s="257">
        <f t="shared" si="15"/>
        <v>89.9</v>
      </c>
    </row>
    <row r="121" spans="1:16" ht="23.25" customHeight="1" x14ac:dyDescent="0.25">
      <c r="A121" s="363" t="s">
        <v>12</v>
      </c>
      <c r="B121" s="363" t="s">
        <v>100</v>
      </c>
      <c r="C121" s="363" t="s">
        <v>34</v>
      </c>
      <c r="D121" s="363"/>
      <c r="E121" s="386" t="s">
        <v>105</v>
      </c>
      <c r="F121" s="245" t="s">
        <v>15</v>
      </c>
      <c r="G121" s="244" t="s">
        <v>460</v>
      </c>
      <c r="H121" s="9" t="s">
        <v>45</v>
      </c>
      <c r="I121" s="11" t="s">
        <v>156</v>
      </c>
      <c r="J121" s="9" t="s">
        <v>106</v>
      </c>
      <c r="K121" s="244"/>
      <c r="L121" s="297">
        <f t="shared" ref="L121:M121" si="21">L125+L126</f>
        <v>7566.7</v>
      </c>
      <c r="M121" s="297">
        <f t="shared" si="21"/>
        <v>7477.4</v>
      </c>
      <c r="N121" s="257">
        <f t="shared" si="15"/>
        <v>98.8</v>
      </c>
    </row>
    <row r="122" spans="1:16" ht="30" customHeight="1" x14ac:dyDescent="0.25">
      <c r="A122" s="374"/>
      <c r="B122" s="374"/>
      <c r="C122" s="374"/>
      <c r="D122" s="374"/>
      <c r="E122" s="387"/>
      <c r="F122" s="245" t="s">
        <v>445</v>
      </c>
      <c r="G122" s="10">
        <v>843</v>
      </c>
      <c r="H122" s="9" t="s">
        <v>45</v>
      </c>
      <c r="I122" s="11" t="s">
        <v>156</v>
      </c>
      <c r="J122" s="9" t="s">
        <v>106</v>
      </c>
      <c r="K122" s="244"/>
      <c r="L122" s="297">
        <f>L124+L125+L126+L127</f>
        <v>7566.7</v>
      </c>
      <c r="M122" s="297">
        <f>M124+M125+M126+M127</f>
        <v>7477.4</v>
      </c>
      <c r="N122" s="257">
        <f t="shared" si="15"/>
        <v>98.8</v>
      </c>
    </row>
    <row r="123" spans="1:16" ht="84" hidden="1" customHeight="1" x14ac:dyDescent="0.25">
      <c r="A123" s="364"/>
      <c r="B123" s="364"/>
      <c r="C123" s="364"/>
      <c r="D123" s="364"/>
      <c r="E123" s="388"/>
      <c r="F123" s="245" t="s">
        <v>633</v>
      </c>
      <c r="G123" s="10">
        <v>845</v>
      </c>
      <c r="H123" s="9" t="s">
        <v>45</v>
      </c>
      <c r="I123" s="11" t="s">
        <v>156</v>
      </c>
      <c r="J123" s="9" t="s">
        <v>108</v>
      </c>
      <c r="K123" s="244"/>
      <c r="L123" s="297"/>
      <c r="M123" s="297"/>
      <c r="N123" s="257" t="e">
        <f t="shared" si="15"/>
        <v>#DIV/0!</v>
      </c>
    </row>
    <row r="124" spans="1:16" ht="36" hidden="1" x14ac:dyDescent="0.25">
      <c r="A124" s="273" t="s">
        <v>12</v>
      </c>
      <c r="B124" s="272" t="s">
        <v>100</v>
      </c>
      <c r="C124" s="272" t="s">
        <v>34</v>
      </c>
      <c r="D124" s="273" t="s">
        <v>18</v>
      </c>
      <c r="E124" s="245" t="s">
        <v>397</v>
      </c>
      <c r="F124" s="238" t="s">
        <v>447</v>
      </c>
      <c r="G124" s="10">
        <v>843</v>
      </c>
      <c r="H124" s="9" t="s">
        <v>45</v>
      </c>
      <c r="I124" s="11" t="s">
        <v>16</v>
      </c>
      <c r="J124" s="315" t="s">
        <v>448</v>
      </c>
      <c r="K124" s="244">
        <v>622</v>
      </c>
      <c r="L124" s="257"/>
      <c r="M124" s="297"/>
      <c r="N124" s="257" t="e">
        <f t="shared" si="15"/>
        <v>#DIV/0!</v>
      </c>
    </row>
    <row r="125" spans="1:16" ht="60" x14ac:dyDescent="0.25">
      <c r="A125" s="273" t="s">
        <v>12</v>
      </c>
      <c r="B125" s="272" t="s">
        <v>100</v>
      </c>
      <c r="C125" s="272" t="s">
        <v>34</v>
      </c>
      <c r="D125" s="273" t="s">
        <v>16</v>
      </c>
      <c r="E125" s="316" t="s">
        <v>107</v>
      </c>
      <c r="F125" s="238" t="s">
        <v>447</v>
      </c>
      <c r="G125" s="10">
        <v>843</v>
      </c>
      <c r="H125" s="9" t="s">
        <v>45</v>
      </c>
      <c r="I125" s="11" t="s">
        <v>34</v>
      </c>
      <c r="J125" s="317" t="s">
        <v>108</v>
      </c>
      <c r="K125" s="244">
        <v>244</v>
      </c>
      <c r="L125" s="275">
        <v>7336.7</v>
      </c>
      <c r="M125" s="275">
        <v>7247.4</v>
      </c>
      <c r="N125" s="257">
        <f t="shared" si="15"/>
        <v>98.8</v>
      </c>
    </row>
    <row r="126" spans="1:16" ht="36" x14ac:dyDescent="0.25">
      <c r="A126" s="273" t="s">
        <v>12</v>
      </c>
      <c r="B126" s="272" t="s">
        <v>100</v>
      </c>
      <c r="C126" s="272" t="s">
        <v>34</v>
      </c>
      <c r="D126" s="273" t="s">
        <v>21</v>
      </c>
      <c r="E126" s="316" t="s">
        <v>325</v>
      </c>
      <c r="F126" s="238" t="s">
        <v>447</v>
      </c>
      <c r="G126" s="10">
        <v>843</v>
      </c>
      <c r="H126" s="9" t="s">
        <v>45</v>
      </c>
      <c r="I126" s="11" t="s">
        <v>34</v>
      </c>
      <c r="J126" s="317" t="s">
        <v>147</v>
      </c>
      <c r="K126" s="9" t="s">
        <v>449</v>
      </c>
      <c r="L126" s="275">
        <v>230</v>
      </c>
      <c r="M126" s="275">
        <v>230</v>
      </c>
      <c r="N126" s="257">
        <f t="shared" si="15"/>
        <v>100</v>
      </c>
    </row>
    <row r="127" spans="1:16" ht="44.25" hidden="1" customHeight="1" x14ac:dyDescent="0.25">
      <c r="A127" s="273" t="s">
        <v>12</v>
      </c>
      <c r="B127" s="272" t="s">
        <v>100</v>
      </c>
      <c r="C127" s="272" t="s">
        <v>34</v>
      </c>
      <c r="D127" s="272"/>
      <c r="E127" s="316" t="s">
        <v>529</v>
      </c>
      <c r="F127" s="238" t="s">
        <v>447</v>
      </c>
      <c r="G127" s="276">
        <v>843</v>
      </c>
      <c r="H127" s="277" t="s">
        <v>45</v>
      </c>
      <c r="I127" s="241" t="s">
        <v>16</v>
      </c>
      <c r="J127" s="317">
        <v>3030606230</v>
      </c>
      <c r="K127" s="277" t="s">
        <v>530</v>
      </c>
      <c r="L127" s="275"/>
      <c r="M127" s="275"/>
      <c r="N127" s="257" t="e">
        <f t="shared" si="15"/>
        <v>#DIV/0!</v>
      </c>
    </row>
    <row r="128" spans="1:16" ht="48" x14ac:dyDescent="0.25">
      <c r="A128" s="381" t="s">
        <v>12</v>
      </c>
      <c r="B128" s="381" t="s">
        <v>100</v>
      </c>
      <c r="C128" s="381" t="s">
        <v>37</v>
      </c>
      <c r="D128" s="381"/>
      <c r="E128" s="368" t="s">
        <v>109</v>
      </c>
      <c r="F128" s="238" t="s">
        <v>445</v>
      </c>
      <c r="G128" s="276">
        <v>843</v>
      </c>
      <c r="H128" s="277" t="s">
        <v>45</v>
      </c>
      <c r="I128" s="241" t="s">
        <v>21</v>
      </c>
      <c r="J128" s="277" t="s">
        <v>110</v>
      </c>
      <c r="K128" s="236" t="s">
        <v>111</v>
      </c>
      <c r="L128" s="275">
        <v>1088.5</v>
      </c>
      <c r="M128" s="275">
        <v>816.1</v>
      </c>
      <c r="N128" s="257">
        <f t="shared" si="15"/>
        <v>75</v>
      </c>
    </row>
    <row r="129" spans="1:14" ht="33.75" hidden="1" customHeight="1" x14ac:dyDescent="0.25">
      <c r="A129" s="382"/>
      <c r="B129" s="382"/>
      <c r="C129" s="382"/>
      <c r="D129" s="382"/>
      <c r="E129" s="369"/>
      <c r="F129" s="238" t="s">
        <v>536</v>
      </c>
      <c r="G129" s="276">
        <v>803</v>
      </c>
      <c r="H129" s="277" t="s">
        <v>45</v>
      </c>
      <c r="I129" s="241" t="s">
        <v>21</v>
      </c>
      <c r="J129" s="277" t="s">
        <v>539</v>
      </c>
      <c r="K129" s="236"/>
      <c r="L129" s="275"/>
      <c r="M129" s="275"/>
      <c r="N129" s="257" t="e">
        <f t="shared" si="15"/>
        <v>#DIV/0!</v>
      </c>
    </row>
    <row r="130" spans="1:14" s="2" customFormat="1" ht="24" hidden="1" customHeight="1" x14ac:dyDescent="0.25">
      <c r="A130" s="363" t="s">
        <v>12</v>
      </c>
      <c r="B130" s="363" t="s">
        <v>100</v>
      </c>
      <c r="C130" s="363" t="s">
        <v>43</v>
      </c>
      <c r="D130" s="363"/>
      <c r="E130" s="386" t="s">
        <v>326</v>
      </c>
      <c r="F130" s="245" t="s">
        <v>15</v>
      </c>
      <c r="G130" s="244" t="s">
        <v>460</v>
      </c>
      <c r="H130" s="9" t="s">
        <v>45</v>
      </c>
      <c r="I130" s="11" t="s">
        <v>156</v>
      </c>
      <c r="J130" s="9" t="s">
        <v>112</v>
      </c>
      <c r="K130" s="244"/>
      <c r="L130" s="257">
        <f t="shared" ref="L130:M130" si="22">L131+L132</f>
        <v>0</v>
      </c>
      <c r="M130" s="257">
        <f t="shared" si="22"/>
        <v>0</v>
      </c>
      <c r="N130" s="257" t="e">
        <f t="shared" si="15"/>
        <v>#DIV/0!</v>
      </c>
    </row>
    <row r="131" spans="1:14" s="2" customFormat="1" ht="24" hidden="1" customHeight="1" x14ac:dyDescent="0.25">
      <c r="A131" s="374"/>
      <c r="B131" s="374"/>
      <c r="C131" s="374"/>
      <c r="D131" s="374"/>
      <c r="E131" s="387"/>
      <c r="F131" s="245" t="s">
        <v>450</v>
      </c>
      <c r="G131" s="10">
        <v>843</v>
      </c>
      <c r="H131" s="9" t="s">
        <v>45</v>
      </c>
      <c r="I131" s="11" t="s">
        <v>34</v>
      </c>
      <c r="J131" s="9" t="s">
        <v>112</v>
      </c>
      <c r="K131" s="244"/>
      <c r="L131" s="257">
        <f t="shared" ref="L131:M131" si="23">L133</f>
        <v>0</v>
      </c>
      <c r="M131" s="257">
        <f t="shared" si="23"/>
        <v>0</v>
      </c>
      <c r="N131" s="257" t="e">
        <f t="shared" si="15"/>
        <v>#DIV/0!</v>
      </c>
    </row>
    <row r="132" spans="1:14" s="2" customFormat="1" ht="86.25" hidden="1" customHeight="1" x14ac:dyDescent="0.25">
      <c r="A132" s="364"/>
      <c r="B132" s="364"/>
      <c r="C132" s="364"/>
      <c r="D132" s="364"/>
      <c r="E132" s="388"/>
      <c r="F132" s="245" t="s">
        <v>634</v>
      </c>
      <c r="G132" s="10">
        <v>845</v>
      </c>
      <c r="H132" s="9" t="s">
        <v>45</v>
      </c>
      <c r="I132" s="11" t="s">
        <v>156</v>
      </c>
      <c r="J132" s="9" t="s">
        <v>112</v>
      </c>
      <c r="K132" s="236"/>
      <c r="L132" s="275"/>
      <c r="M132" s="275"/>
      <c r="N132" s="257" t="e">
        <f t="shared" si="15"/>
        <v>#DIV/0!</v>
      </c>
    </row>
    <row r="133" spans="1:14" s="2" customFormat="1" ht="60" hidden="1" x14ac:dyDescent="0.25">
      <c r="A133" s="273" t="s">
        <v>12</v>
      </c>
      <c r="B133" s="273" t="s">
        <v>100</v>
      </c>
      <c r="C133" s="273" t="s">
        <v>43</v>
      </c>
      <c r="D133" s="273" t="s">
        <v>18</v>
      </c>
      <c r="E133" s="316" t="s">
        <v>113</v>
      </c>
      <c r="F133" s="238" t="s">
        <v>450</v>
      </c>
      <c r="G133" s="10">
        <v>843</v>
      </c>
      <c r="H133" s="9" t="s">
        <v>45</v>
      </c>
      <c r="I133" s="11" t="s">
        <v>34</v>
      </c>
      <c r="J133" s="317" t="s">
        <v>114</v>
      </c>
      <c r="K133" s="236" t="s">
        <v>327</v>
      </c>
      <c r="L133" s="275"/>
      <c r="M133" s="275"/>
      <c r="N133" s="257" t="e">
        <f t="shared" si="15"/>
        <v>#DIV/0!</v>
      </c>
    </row>
    <row r="134" spans="1:14" ht="48" x14ac:dyDescent="0.25">
      <c r="A134" s="273" t="s">
        <v>12</v>
      </c>
      <c r="B134" s="273" t="s">
        <v>100</v>
      </c>
      <c r="C134" s="273" t="s">
        <v>48</v>
      </c>
      <c r="D134" s="273"/>
      <c r="E134" s="245" t="s">
        <v>115</v>
      </c>
      <c r="F134" s="368" t="s">
        <v>450</v>
      </c>
      <c r="G134" s="318">
        <v>843</v>
      </c>
      <c r="H134" s="319" t="s">
        <v>45</v>
      </c>
      <c r="I134" s="242" t="s">
        <v>156</v>
      </c>
      <c r="J134" s="319" t="s">
        <v>116</v>
      </c>
      <c r="K134" s="244"/>
      <c r="L134" s="257">
        <f t="shared" ref="L134:M134" si="24">L135</f>
        <v>28217.599999999999</v>
      </c>
      <c r="M134" s="257">
        <f t="shared" si="24"/>
        <v>28191.7</v>
      </c>
      <c r="N134" s="257">
        <f t="shared" si="15"/>
        <v>99.9</v>
      </c>
    </row>
    <row r="135" spans="1:14" ht="36" x14ac:dyDescent="0.25">
      <c r="A135" s="273" t="s">
        <v>12</v>
      </c>
      <c r="B135" s="273" t="s">
        <v>100</v>
      </c>
      <c r="C135" s="273" t="s">
        <v>48</v>
      </c>
      <c r="D135" s="273" t="s">
        <v>18</v>
      </c>
      <c r="E135" s="245" t="s">
        <v>117</v>
      </c>
      <c r="F135" s="369"/>
      <c r="G135" s="10">
        <v>843</v>
      </c>
      <c r="H135" s="9" t="s">
        <v>45</v>
      </c>
      <c r="I135" s="11" t="s">
        <v>16</v>
      </c>
      <c r="J135" s="9" t="s">
        <v>118</v>
      </c>
      <c r="K135" s="244">
        <v>633</v>
      </c>
      <c r="L135" s="275">
        <v>28217.599999999999</v>
      </c>
      <c r="M135" s="275">
        <v>28191.7</v>
      </c>
      <c r="N135" s="257">
        <f t="shared" si="15"/>
        <v>99.9</v>
      </c>
    </row>
    <row r="136" spans="1:14" ht="24" x14ac:dyDescent="0.25">
      <c r="A136" s="273" t="s">
        <v>12</v>
      </c>
      <c r="B136" s="273" t="s">
        <v>100</v>
      </c>
      <c r="C136" s="273" t="s">
        <v>51</v>
      </c>
      <c r="D136" s="273"/>
      <c r="E136" s="316" t="s">
        <v>328</v>
      </c>
      <c r="F136" s="371" t="s">
        <v>450</v>
      </c>
      <c r="G136" s="276">
        <v>843</v>
      </c>
      <c r="H136" s="9" t="s">
        <v>45</v>
      </c>
      <c r="I136" s="11" t="s">
        <v>156</v>
      </c>
      <c r="J136" s="319" t="s">
        <v>461</v>
      </c>
      <c r="K136" s="236"/>
      <c r="L136" s="297">
        <f>L137+L138</f>
        <v>3632368.7</v>
      </c>
      <c r="M136" s="297">
        <v>3592677.7</v>
      </c>
      <c r="N136" s="257">
        <f t="shared" si="15"/>
        <v>98.9</v>
      </c>
    </row>
    <row r="137" spans="1:14" ht="84" x14ac:dyDescent="0.25">
      <c r="A137" s="273" t="s">
        <v>12</v>
      </c>
      <c r="B137" s="273" t="s">
        <v>100</v>
      </c>
      <c r="C137" s="273" t="s">
        <v>51</v>
      </c>
      <c r="D137" s="273" t="s">
        <v>18</v>
      </c>
      <c r="E137" s="320" t="s">
        <v>330</v>
      </c>
      <c r="F137" s="389"/>
      <c r="G137" s="276">
        <v>843</v>
      </c>
      <c r="H137" s="9" t="s">
        <v>45</v>
      </c>
      <c r="I137" s="11" t="s">
        <v>16</v>
      </c>
      <c r="J137" s="9" t="s">
        <v>329</v>
      </c>
      <c r="K137" s="236" t="s">
        <v>307</v>
      </c>
      <c r="L137" s="275">
        <v>3623239.4</v>
      </c>
      <c r="M137" s="275">
        <v>3585232.2</v>
      </c>
      <c r="N137" s="257">
        <f t="shared" si="15"/>
        <v>99</v>
      </c>
    </row>
    <row r="138" spans="1:14" ht="36" customHeight="1" x14ac:dyDescent="0.25">
      <c r="A138" s="272" t="s">
        <v>12</v>
      </c>
      <c r="B138" s="272" t="s">
        <v>100</v>
      </c>
      <c r="C138" s="272" t="s">
        <v>51</v>
      </c>
      <c r="D138" s="272"/>
      <c r="E138" s="320" t="s">
        <v>531</v>
      </c>
      <c r="F138" s="245" t="s">
        <v>450</v>
      </c>
      <c r="G138" s="276">
        <v>843</v>
      </c>
      <c r="H138" s="9" t="s">
        <v>45</v>
      </c>
      <c r="I138" s="11" t="s">
        <v>16</v>
      </c>
      <c r="J138" s="9" t="s">
        <v>532</v>
      </c>
      <c r="K138" s="236">
        <v>244</v>
      </c>
      <c r="L138" s="275">
        <v>9129.2999999999993</v>
      </c>
      <c r="M138" s="275">
        <v>7483.7</v>
      </c>
      <c r="N138" s="257">
        <f t="shared" si="15"/>
        <v>82</v>
      </c>
    </row>
    <row r="139" spans="1:14" ht="49.5" hidden="1" customHeight="1" x14ac:dyDescent="0.25">
      <c r="A139" s="272"/>
      <c r="B139" s="272"/>
      <c r="C139" s="272"/>
      <c r="D139" s="272"/>
      <c r="E139" s="321" t="s">
        <v>344</v>
      </c>
      <c r="F139" s="246" t="s">
        <v>450</v>
      </c>
      <c r="G139" s="276">
        <v>843</v>
      </c>
      <c r="H139" s="9" t="s">
        <v>45</v>
      </c>
      <c r="I139" s="11" t="s">
        <v>16</v>
      </c>
      <c r="J139" s="9" t="s">
        <v>345</v>
      </c>
      <c r="K139" s="236">
        <v>620</v>
      </c>
      <c r="L139" s="275"/>
      <c r="M139" s="275"/>
      <c r="N139" s="257" t="e">
        <f t="shared" si="15"/>
        <v>#DIV/0!</v>
      </c>
    </row>
    <row r="140" spans="1:14" ht="24" hidden="1" x14ac:dyDescent="0.25">
      <c r="A140" s="363" t="s">
        <v>12</v>
      </c>
      <c r="B140" s="363" t="s">
        <v>100</v>
      </c>
      <c r="C140" s="368">
        <v>13</v>
      </c>
      <c r="D140" s="363"/>
      <c r="E140" s="380" t="s">
        <v>399</v>
      </c>
      <c r="F140" s="245" t="s">
        <v>450</v>
      </c>
      <c r="G140" s="10"/>
      <c r="H140" s="9"/>
      <c r="I140" s="11"/>
      <c r="J140" s="9"/>
      <c r="K140" s="236"/>
      <c r="L140" s="257"/>
      <c r="M140" s="287"/>
      <c r="N140" s="257" t="e">
        <f t="shared" si="15"/>
        <v>#DIV/0!</v>
      </c>
    </row>
    <row r="141" spans="1:14" ht="48" hidden="1" x14ac:dyDescent="0.25">
      <c r="A141" s="364"/>
      <c r="B141" s="364"/>
      <c r="C141" s="369"/>
      <c r="D141" s="364"/>
      <c r="E141" s="380"/>
      <c r="F141" s="238" t="s">
        <v>464</v>
      </c>
      <c r="G141" s="10"/>
      <c r="H141" s="9"/>
      <c r="I141" s="11"/>
      <c r="J141" s="9"/>
      <c r="K141" s="236"/>
      <c r="L141" s="257"/>
      <c r="M141" s="287"/>
      <c r="N141" s="257" t="e">
        <f t="shared" si="15"/>
        <v>#DIV/0!</v>
      </c>
    </row>
    <row r="142" spans="1:14" ht="24" hidden="1" x14ac:dyDescent="0.25">
      <c r="A142" s="363" t="s">
        <v>12</v>
      </c>
      <c r="B142" s="363" t="s">
        <v>100</v>
      </c>
      <c r="C142" s="363" t="s">
        <v>410</v>
      </c>
      <c r="D142" s="363"/>
      <c r="E142" s="390" t="s">
        <v>401</v>
      </c>
      <c r="F142" s="245" t="s">
        <v>450</v>
      </c>
      <c r="G142" s="10"/>
      <c r="H142" s="9"/>
      <c r="I142" s="11"/>
      <c r="J142" s="9"/>
      <c r="K142" s="236"/>
      <c r="L142" s="257"/>
      <c r="M142" s="287"/>
      <c r="N142" s="257" t="e">
        <f t="shared" si="15"/>
        <v>#DIV/0!</v>
      </c>
    </row>
    <row r="143" spans="1:14" ht="48" hidden="1" x14ac:dyDescent="0.25">
      <c r="A143" s="364"/>
      <c r="B143" s="364"/>
      <c r="C143" s="364"/>
      <c r="D143" s="364"/>
      <c r="E143" s="391"/>
      <c r="F143" s="238" t="s">
        <v>464</v>
      </c>
      <c r="G143" s="10"/>
      <c r="H143" s="9"/>
      <c r="I143" s="11"/>
      <c r="J143" s="9"/>
      <c r="K143" s="236"/>
      <c r="L143" s="257"/>
      <c r="M143" s="287"/>
      <c r="N143" s="257" t="e">
        <f t="shared" si="15"/>
        <v>#DIV/0!</v>
      </c>
    </row>
    <row r="144" spans="1:14" ht="24" hidden="1" x14ac:dyDescent="0.25">
      <c r="A144" s="363" t="s">
        <v>12</v>
      </c>
      <c r="B144" s="363" t="s">
        <v>100</v>
      </c>
      <c r="C144" s="363" t="s">
        <v>57</v>
      </c>
      <c r="D144" s="363"/>
      <c r="E144" s="390" t="s">
        <v>403</v>
      </c>
      <c r="F144" s="245" t="s">
        <v>450</v>
      </c>
      <c r="G144" s="322"/>
      <c r="H144" s="319"/>
      <c r="I144" s="242"/>
      <c r="J144" s="319"/>
      <c r="K144" s="236"/>
      <c r="L144" s="257"/>
      <c r="M144" s="287"/>
      <c r="N144" s="257" t="e">
        <f t="shared" si="15"/>
        <v>#DIV/0!</v>
      </c>
    </row>
    <row r="145" spans="1:16" ht="48" hidden="1" x14ac:dyDescent="0.25">
      <c r="A145" s="364"/>
      <c r="B145" s="364"/>
      <c r="C145" s="364"/>
      <c r="D145" s="364"/>
      <c r="E145" s="392"/>
      <c r="F145" s="238" t="s">
        <v>464</v>
      </c>
      <c r="G145" s="276"/>
      <c r="H145" s="9"/>
      <c r="I145" s="11"/>
      <c r="J145" s="9"/>
      <c r="K145" s="236"/>
      <c r="L145" s="257"/>
      <c r="M145" s="287"/>
      <c r="N145" s="257" t="e">
        <f t="shared" si="15"/>
        <v>#DIV/0!</v>
      </c>
    </row>
    <row r="146" spans="1:16" ht="27.75" hidden="1" customHeight="1" x14ac:dyDescent="0.25">
      <c r="A146" s="272" t="s">
        <v>12</v>
      </c>
      <c r="B146" s="272" t="s">
        <v>100</v>
      </c>
      <c r="C146" s="272" t="s">
        <v>149</v>
      </c>
      <c r="D146" s="272"/>
      <c r="E146" s="245" t="s">
        <v>159</v>
      </c>
      <c r="F146" s="8" t="s">
        <v>450</v>
      </c>
      <c r="G146" s="276"/>
      <c r="H146" s="9"/>
      <c r="I146" s="11"/>
      <c r="J146" s="9"/>
      <c r="K146" s="236"/>
      <c r="L146" s="257"/>
      <c r="M146" s="287"/>
      <c r="N146" s="257" t="e">
        <f t="shared" ref="N146:N176" si="25">M146/L146*100</f>
        <v>#DIV/0!</v>
      </c>
    </row>
    <row r="147" spans="1:16" ht="84" hidden="1" customHeight="1" x14ac:dyDescent="0.25">
      <c r="A147" s="272" t="s">
        <v>12</v>
      </c>
      <c r="B147" s="272" t="s">
        <v>100</v>
      </c>
      <c r="C147" s="272" t="s">
        <v>149</v>
      </c>
      <c r="D147" s="272" t="s">
        <v>13</v>
      </c>
      <c r="E147" s="245" t="s">
        <v>451</v>
      </c>
      <c r="F147" s="5"/>
      <c r="G147" s="276"/>
      <c r="H147" s="9"/>
      <c r="I147" s="11"/>
      <c r="J147" s="9"/>
      <c r="K147" s="236"/>
      <c r="L147" s="257"/>
      <c r="M147" s="287"/>
      <c r="N147" s="257" t="e">
        <f t="shared" si="25"/>
        <v>#DIV/0!</v>
      </c>
    </row>
    <row r="148" spans="1:16" ht="44.25" customHeight="1" x14ac:dyDescent="0.25">
      <c r="A148" s="273" t="s">
        <v>12</v>
      </c>
      <c r="B148" s="273" t="s">
        <v>100</v>
      </c>
      <c r="C148" s="273" t="s">
        <v>410</v>
      </c>
      <c r="D148" s="273"/>
      <c r="E148" s="245" t="s">
        <v>533</v>
      </c>
      <c r="F148" s="245" t="s">
        <v>450</v>
      </c>
      <c r="G148" s="276">
        <v>843</v>
      </c>
      <c r="H148" s="9" t="s">
        <v>45</v>
      </c>
      <c r="I148" s="11" t="s">
        <v>16</v>
      </c>
      <c r="J148" s="9" t="s">
        <v>534</v>
      </c>
      <c r="K148" s="236" t="s">
        <v>535</v>
      </c>
      <c r="L148" s="257">
        <v>2432.4</v>
      </c>
      <c r="M148" s="287">
        <v>1941</v>
      </c>
      <c r="N148" s="257">
        <f t="shared" si="25"/>
        <v>79.8</v>
      </c>
    </row>
    <row r="149" spans="1:16" ht="68.25" customHeight="1" x14ac:dyDescent="0.25">
      <c r="A149" s="283" t="s">
        <v>12</v>
      </c>
      <c r="B149" s="283" t="s">
        <v>100</v>
      </c>
      <c r="C149" s="283" t="s">
        <v>57</v>
      </c>
      <c r="D149" s="283"/>
      <c r="E149" s="210" t="s">
        <v>403</v>
      </c>
      <c r="F149" s="245" t="s">
        <v>450</v>
      </c>
      <c r="G149" s="276">
        <v>843</v>
      </c>
      <c r="H149" s="9" t="s">
        <v>45</v>
      </c>
      <c r="I149" s="11" t="s">
        <v>16</v>
      </c>
      <c r="J149" s="9" t="s">
        <v>567</v>
      </c>
      <c r="K149" s="236">
        <v>612</v>
      </c>
      <c r="L149" s="257">
        <v>80724.5</v>
      </c>
      <c r="M149" s="287">
        <v>80724.5</v>
      </c>
      <c r="N149" s="257">
        <f t="shared" si="25"/>
        <v>100</v>
      </c>
    </row>
    <row r="150" spans="1:16" ht="33" customHeight="1" x14ac:dyDescent="0.25">
      <c r="A150" s="272" t="s">
        <v>12</v>
      </c>
      <c r="B150" s="272" t="s">
        <v>119</v>
      </c>
      <c r="C150" s="272"/>
      <c r="D150" s="323"/>
      <c r="E150" s="378" t="s">
        <v>154</v>
      </c>
      <c r="F150" s="245" t="s">
        <v>15</v>
      </c>
      <c r="G150" s="244" t="s">
        <v>462</v>
      </c>
      <c r="H150" s="9" t="s">
        <v>331</v>
      </c>
      <c r="I150" s="9" t="s">
        <v>463</v>
      </c>
      <c r="J150" s="244">
        <v>3040000000</v>
      </c>
      <c r="K150" s="244"/>
      <c r="L150" s="257">
        <f t="shared" ref="L150" si="26">L151+L152</f>
        <v>647941.4</v>
      </c>
      <c r="M150" s="257">
        <f t="shared" ref="M150" si="27">M151+M152</f>
        <v>632328.19999999995</v>
      </c>
      <c r="N150" s="257">
        <f t="shared" si="25"/>
        <v>97.6</v>
      </c>
      <c r="P150" s="1"/>
    </row>
    <row r="151" spans="1:16" ht="24" x14ac:dyDescent="0.25">
      <c r="A151" s="283"/>
      <c r="B151" s="283"/>
      <c r="C151" s="283"/>
      <c r="D151" s="324"/>
      <c r="E151" s="376"/>
      <c r="F151" s="245" t="s">
        <v>450</v>
      </c>
      <c r="G151" s="244">
        <v>843</v>
      </c>
      <c r="H151" s="9" t="s">
        <v>331</v>
      </c>
      <c r="I151" s="9" t="s">
        <v>332</v>
      </c>
      <c r="J151" s="244">
        <v>3040000000</v>
      </c>
      <c r="K151" s="244"/>
      <c r="L151" s="257">
        <f>L154+L159+L169+L164+L171</f>
        <v>516597.1</v>
      </c>
      <c r="M151" s="257">
        <f>M154+M159+M169+M164+M171</f>
        <v>501119.2</v>
      </c>
      <c r="N151" s="257">
        <f t="shared" si="25"/>
        <v>97</v>
      </c>
      <c r="P151" s="1"/>
    </row>
    <row r="152" spans="1:16" ht="48" x14ac:dyDescent="0.25">
      <c r="A152" s="284"/>
      <c r="B152" s="284"/>
      <c r="C152" s="284"/>
      <c r="D152" s="325"/>
      <c r="E152" s="377"/>
      <c r="F152" s="245" t="s">
        <v>634</v>
      </c>
      <c r="G152" s="244">
        <v>845</v>
      </c>
      <c r="H152" s="9" t="s">
        <v>45</v>
      </c>
      <c r="I152" s="9" t="s">
        <v>156</v>
      </c>
      <c r="J152" s="244">
        <v>3040000000</v>
      </c>
      <c r="K152" s="244"/>
      <c r="L152" s="257">
        <f>L155+L160+L165+L170</f>
        <v>131344.29999999999</v>
      </c>
      <c r="M152" s="257">
        <f>M155+M160+M165+M170</f>
        <v>131209</v>
      </c>
      <c r="N152" s="257">
        <f t="shared" si="25"/>
        <v>99.9</v>
      </c>
    </row>
    <row r="153" spans="1:16" ht="29.25" customHeight="1" x14ac:dyDescent="0.25">
      <c r="A153" s="272" t="s">
        <v>12</v>
      </c>
      <c r="B153" s="272" t="s">
        <v>119</v>
      </c>
      <c r="C153" s="272" t="s">
        <v>18</v>
      </c>
      <c r="D153" s="323"/>
      <c r="E153" s="378" t="s">
        <v>120</v>
      </c>
      <c r="F153" s="245" t="s">
        <v>15</v>
      </c>
      <c r="G153" s="244" t="s">
        <v>462</v>
      </c>
      <c r="H153" s="10">
        <v>10</v>
      </c>
      <c r="I153" s="11" t="s">
        <v>156</v>
      </c>
      <c r="J153" s="11" t="s">
        <v>121</v>
      </c>
      <c r="K153" s="10"/>
      <c r="L153" s="257">
        <f>L154+L155</f>
        <v>32158.2</v>
      </c>
      <c r="M153" s="257">
        <f>M154+M155</f>
        <v>31950.400000000001</v>
      </c>
      <c r="N153" s="257">
        <f t="shared" si="25"/>
        <v>99.4</v>
      </c>
    </row>
    <row r="154" spans="1:16" ht="24" x14ac:dyDescent="0.25">
      <c r="A154" s="283"/>
      <c r="B154" s="283"/>
      <c r="C154" s="283"/>
      <c r="D154" s="324"/>
      <c r="E154" s="376"/>
      <c r="F154" s="245" t="s">
        <v>450</v>
      </c>
      <c r="G154" s="10">
        <v>843</v>
      </c>
      <c r="H154" s="10">
        <v>10</v>
      </c>
      <c r="I154" s="11" t="s">
        <v>34</v>
      </c>
      <c r="J154" s="11" t="s">
        <v>121</v>
      </c>
      <c r="K154" s="10"/>
      <c r="L154" s="257">
        <f>L156+L157</f>
        <v>32158.2</v>
      </c>
      <c r="M154" s="257">
        <f>M156+M157</f>
        <v>31950.400000000001</v>
      </c>
      <c r="N154" s="257">
        <f t="shared" si="25"/>
        <v>99.4</v>
      </c>
    </row>
    <row r="155" spans="1:16" ht="48" hidden="1" x14ac:dyDescent="0.25">
      <c r="A155" s="284"/>
      <c r="B155" s="284"/>
      <c r="C155" s="284"/>
      <c r="D155" s="325"/>
      <c r="E155" s="377"/>
      <c r="F155" s="245" t="s">
        <v>633</v>
      </c>
      <c r="G155" s="10">
        <v>845</v>
      </c>
      <c r="H155" s="10">
        <v>10</v>
      </c>
      <c r="I155" s="11" t="s">
        <v>156</v>
      </c>
      <c r="J155" s="11" t="s">
        <v>121</v>
      </c>
      <c r="K155" s="10"/>
      <c r="L155" s="275"/>
      <c r="M155" s="275"/>
      <c r="N155" s="257" t="e">
        <f t="shared" si="25"/>
        <v>#DIV/0!</v>
      </c>
    </row>
    <row r="156" spans="1:16" ht="48" x14ac:dyDescent="0.25">
      <c r="A156" s="273" t="s">
        <v>12</v>
      </c>
      <c r="B156" s="273" t="s">
        <v>119</v>
      </c>
      <c r="C156" s="273" t="s">
        <v>18</v>
      </c>
      <c r="D156" s="273" t="s">
        <v>18</v>
      </c>
      <c r="E156" s="290" t="s">
        <v>122</v>
      </c>
      <c r="F156" s="245" t="s">
        <v>450</v>
      </c>
      <c r="G156" s="10">
        <v>843</v>
      </c>
      <c r="H156" s="10">
        <v>10</v>
      </c>
      <c r="I156" s="11" t="s">
        <v>34</v>
      </c>
      <c r="J156" s="11" t="s">
        <v>123</v>
      </c>
      <c r="K156" s="244">
        <v>244</v>
      </c>
      <c r="L156" s="275">
        <v>2100.3000000000002</v>
      </c>
      <c r="M156" s="275">
        <v>1942.4</v>
      </c>
      <c r="N156" s="257">
        <f t="shared" si="25"/>
        <v>92.5</v>
      </c>
    </row>
    <row r="157" spans="1:16" ht="43.5" customHeight="1" x14ac:dyDescent="0.25">
      <c r="A157" s="273" t="s">
        <v>12</v>
      </c>
      <c r="B157" s="273" t="s">
        <v>119</v>
      </c>
      <c r="C157" s="273" t="s">
        <v>18</v>
      </c>
      <c r="D157" s="273" t="s">
        <v>21</v>
      </c>
      <c r="E157" s="326" t="s">
        <v>333</v>
      </c>
      <c r="F157" s="245" t="s">
        <v>450</v>
      </c>
      <c r="G157" s="10">
        <v>843</v>
      </c>
      <c r="H157" s="10">
        <v>10</v>
      </c>
      <c r="I157" s="11" t="s">
        <v>34</v>
      </c>
      <c r="J157" s="11" t="s">
        <v>334</v>
      </c>
      <c r="K157" s="244">
        <v>244</v>
      </c>
      <c r="L157" s="275">
        <v>30057.9</v>
      </c>
      <c r="M157" s="275">
        <v>30008</v>
      </c>
      <c r="N157" s="257">
        <f t="shared" si="25"/>
        <v>99.8</v>
      </c>
    </row>
    <row r="158" spans="1:16" ht="27" customHeight="1" x14ac:dyDescent="0.25">
      <c r="A158" s="363" t="s">
        <v>12</v>
      </c>
      <c r="B158" s="363" t="s">
        <v>119</v>
      </c>
      <c r="C158" s="363" t="s">
        <v>16</v>
      </c>
      <c r="D158" s="363"/>
      <c r="E158" s="393" t="s">
        <v>124</v>
      </c>
      <c r="F158" s="245" t="s">
        <v>15</v>
      </c>
      <c r="G158" s="244" t="s">
        <v>462</v>
      </c>
      <c r="H158" s="10">
        <v>10</v>
      </c>
      <c r="I158" s="11" t="s">
        <v>156</v>
      </c>
      <c r="J158" s="11" t="s">
        <v>125</v>
      </c>
      <c r="K158" s="10"/>
      <c r="L158" s="257">
        <f>L159+L160</f>
        <v>231572.4</v>
      </c>
      <c r="M158" s="257">
        <f>M159+M160</f>
        <v>231339.6</v>
      </c>
      <c r="N158" s="257">
        <f t="shared" si="25"/>
        <v>99.9</v>
      </c>
    </row>
    <row r="159" spans="1:16" ht="31.5" customHeight="1" x14ac:dyDescent="0.25">
      <c r="A159" s="374"/>
      <c r="B159" s="374"/>
      <c r="C159" s="374"/>
      <c r="D159" s="374"/>
      <c r="E159" s="376"/>
      <c r="F159" s="245" t="s">
        <v>450</v>
      </c>
      <c r="G159" s="10">
        <v>843</v>
      </c>
      <c r="H159" s="10">
        <v>10</v>
      </c>
      <c r="I159" s="11" t="s">
        <v>34</v>
      </c>
      <c r="J159" s="11" t="s">
        <v>125</v>
      </c>
      <c r="K159" s="10"/>
      <c r="L159" s="257">
        <f>L161+L162</f>
        <v>100228.1</v>
      </c>
      <c r="M159" s="257">
        <f>M161+M162</f>
        <v>100130.6</v>
      </c>
      <c r="N159" s="257">
        <f t="shared" si="25"/>
        <v>99.9</v>
      </c>
    </row>
    <row r="160" spans="1:16" ht="48" x14ac:dyDescent="0.25">
      <c r="A160" s="364"/>
      <c r="B160" s="364"/>
      <c r="C160" s="364"/>
      <c r="D160" s="364"/>
      <c r="E160" s="377"/>
      <c r="F160" s="245" t="s">
        <v>634</v>
      </c>
      <c r="G160" s="10">
        <v>845</v>
      </c>
      <c r="H160" s="10">
        <v>10</v>
      </c>
      <c r="I160" s="11" t="s">
        <v>156</v>
      </c>
      <c r="J160" s="11" t="s">
        <v>127</v>
      </c>
      <c r="K160" s="10">
        <v>850</v>
      </c>
      <c r="L160" s="275">
        <v>131344.29999999999</v>
      </c>
      <c r="M160" s="275">
        <v>131209</v>
      </c>
      <c r="N160" s="257">
        <f t="shared" si="25"/>
        <v>99.9</v>
      </c>
    </row>
    <row r="161" spans="1:14" ht="48" x14ac:dyDescent="0.25">
      <c r="A161" s="273" t="s">
        <v>12</v>
      </c>
      <c r="B161" s="273" t="s">
        <v>119</v>
      </c>
      <c r="C161" s="273" t="s">
        <v>16</v>
      </c>
      <c r="D161" s="273" t="s">
        <v>18</v>
      </c>
      <c r="E161" s="245" t="s">
        <v>126</v>
      </c>
      <c r="F161" s="238" t="s">
        <v>450</v>
      </c>
      <c r="G161" s="10">
        <v>843</v>
      </c>
      <c r="H161" s="10">
        <v>10</v>
      </c>
      <c r="I161" s="11" t="s">
        <v>34</v>
      </c>
      <c r="J161" s="11" t="s">
        <v>127</v>
      </c>
      <c r="K161" s="244" t="s">
        <v>335</v>
      </c>
      <c r="L161" s="275">
        <v>100228.1</v>
      </c>
      <c r="M161" s="275">
        <v>100130.6</v>
      </c>
      <c r="N161" s="257">
        <f t="shared" si="25"/>
        <v>99.9</v>
      </c>
    </row>
    <row r="162" spans="1:14" ht="36" hidden="1" x14ac:dyDescent="0.25">
      <c r="A162" s="273" t="s">
        <v>12</v>
      </c>
      <c r="B162" s="273" t="s">
        <v>119</v>
      </c>
      <c r="C162" s="273" t="s">
        <v>16</v>
      </c>
      <c r="D162" s="273" t="s">
        <v>16</v>
      </c>
      <c r="E162" s="245" t="s">
        <v>336</v>
      </c>
      <c r="F162" s="238" t="s">
        <v>450</v>
      </c>
      <c r="G162" s="10">
        <v>843</v>
      </c>
      <c r="H162" s="10">
        <v>10</v>
      </c>
      <c r="I162" s="11" t="s">
        <v>34</v>
      </c>
      <c r="J162" s="11" t="s">
        <v>337</v>
      </c>
      <c r="K162" s="244" t="s">
        <v>338</v>
      </c>
      <c r="L162" s="257">
        <v>0</v>
      </c>
      <c r="M162" s="287"/>
      <c r="N162" s="257" t="e">
        <f t="shared" si="25"/>
        <v>#DIV/0!</v>
      </c>
    </row>
    <row r="163" spans="1:14" ht="32.25" customHeight="1" x14ac:dyDescent="0.25">
      <c r="A163" s="363" t="s">
        <v>12</v>
      </c>
      <c r="B163" s="363" t="s">
        <v>119</v>
      </c>
      <c r="C163" s="363" t="s">
        <v>21</v>
      </c>
      <c r="D163" s="394"/>
      <c r="E163" s="378" t="s">
        <v>144</v>
      </c>
      <c r="F163" s="245" t="s">
        <v>15</v>
      </c>
      <c r="G163" s="244" t="s">
        <v>462</v>
      </c>
      <c r="H163" s="10">
        <v>10</v>
      </c>
      <c r="I163" s="11" t="s">
        <v>156</v>
      </c>
      <c r="J163" s="11" t="s">
        <v>128</v>
      </c>
      <c r="K163" s="10"/>
      <c r="L163" s="257">
        <f>L164+L165</f>
        <v>259619.3</v>
      </c>
      <c r="M163" s="257">
        <f>M164+M165</f>
        <v>255917.3</v>
      </c>
      <c r="N163" s="257">
        <f t="shared" si="25"/>
        <v>98.6</v>
      </c>
    </row>
    <row r="164" spans="1:14" ht="36" customHeight="1" x14ac:dyDescent="0.25">
      <c r="A164" s="374"/>
      <c r="B164" s="374"/>
      <c r="C164" s="374"/>
      <c r="D164" s="395"/>
      <c r="E164" s="376"/>
      <c r="F164" s="245" t="s">
        <v>450</v>
      </c>
      <c r="G164" s="10">
        <v>843</v>
      </c>
      <c r="H164" s="10">
        <v>10</v>
      </c>
      <c r="I164" s="11" t="s">
        <v>34</v>
      </c>
      <c r="J164" s="11" t="s">
        <v>128</v>
      </c>
      <c r="K164" s="10"/>
      <c r="L164" s="257">
        <f>L167</f>
        <v>259619.3</v>
      </c>
      <c r="M164" s="257">
        <f>M167</f>
        <v>255917.3</v>
      </c>
      <c r="N164" s="257">
        <f t="shared" si="25"/>
        <v>98.6</v>
      </c>
    </row>
    <row r="165" spans="1:14" ht="48" hidden="1" x14ac:dyDescent="0.25">
      <c r="A165" s="364"/>
      <c r="B165" s="364"/>
      <c r="C165" s="364"/>
      <c r="D165" s="396"/>
      <c r="E165" s="377"/>
      <c r="F165" s="245" t="s">
        <v>633</v>
      </c>
      <c r="G165" s="10">
        <v>845</v>
      </c>
      <c r="H165" s="10">
        <v>10</v>
      </c>
      <c r="I165" s="11" t="s">
        <v>34</v>
      </c>
      <c r="J165" s="11" t="s">
        <v>130</v>
      </c>
      <c r="K165" s="244"/>
      <c r="L165" s="275"/>
      <c r="M165" s="275"/>
      <c r="N165" s="257" t="e">
        <f t="shared" si="25"/>
        <v>#DIV/0!</v>
      </c>
    </row>
    <row r="166" spans="1:14" ht="48" hidden="1" x14ac:dyDescent="0.25">
      <c r="A166" s="273" t="s">
        <v>12</v>
      </c>
      <c r="B166" s="273" t="s">
        <v>119</v>
      </c>
      <c r="C166" s="273" t="s">
        <v>21</v>
      </c>
      <c r="D166" s="273" t="s">
        <v>18</v>
      </c>
      <c r="E166" s="245" t="s">
        <v>129</v>
      </c>
      <c r="F166" s="245" t="s">
        <v>450</v>
      </c>
      <c r="G166" s="10">
        <v>843</v>
      </c>
      <c r="H166" s="10">
        <v>10</v>
      </c>
      <c r="I166" s="11" t="s">
        <v>34</v>
      </c>
      <c r="J166" s="11" t="s">
        <v>130</v>
      </c>
      <c r="K166" s="244" t="s">
        <v>335</v>
      </c>
      <c r="L166" s="275"/>
      <c r="M166" s="275"/>
      <c r="N166" s="257" t="e">
        <f t="shared" si="25"/>
        <v>#DIV/0!</v>
      </c>
    </row>
    <row r="167" spans="1:14" ht="60" x14ac:dyDescent="0.25">
      <c r="A167" s="273"/>
      <c r="B167" s="273"/>
      <c r="C167" s="273"/>
      <c r="D167" s="273"/>
      <c r="E167" s="245" t="s">
        <v>306</v>
      </c>
      <c r="F167" s="245" t="s">
        <v>450</v>
      </c>
      <c r="G167" s="10">
        <v>843</v>
      </c>
      <c r="H167" s="10">
        <v>10</v>
      </c>
      <c r="I167" s="11" t="s">
        <v>34</v>
      </c>
      <c r="J167" s="327" t="s">
        <v>453</v>
      </c>
      <c r="K167" s="244"/>
      <c r="L167" s="328">
        <v>259619.3</v>
      </c>
      <c r="M167" s="328">
        <v>255917.3</v>
      </c>
      <c r="N167" s="257">
        <f t="shared" si="25"/>
        <v>98.6</v>
      </c>
    </row>
    <row r="168" spans="1:14" ht="24" x14ac:dyDescent="0.25">
      <c r="A168" s="363" t="s">
        <v>12</v>
      </c>
      <c r="B168" s="363" t="s">
        <v>119</v>
      </c>
      <c r="C168" s="363" t="s">
        <v>28</v>
      </c>
      <c r="D168" s="363"/>
      <c r="E168" s="378" t="s">
        <v>131</v>
      </c>
      <c r="F168" s="245" t="s">
        <v>15</v>
      </c>
      <c r="G168" s="244" t="s">
        <v>462</v>
      </c>
      <c r="H168" s="10">
        <v>10</v>
      </c>
      <c r="I168" s="11" t="s">
        <v>156</v>
      </c>
      <c r="J168" s="11" t="s">
        <v>454</v>
      </c>
      <c r="K168" s="244"/>
      <c r="L168" s="257">
        <f>L169+L170</f>
        <v>79726</v>
      </c>
      <c r="M168" s="257">
        <f>M169+M170</f>
        <v>71820.899999999994</v>
      </c>
      <c r="N168" s="257">
        <f t="shared" si="25"/>
        <v>90.1</v>
      </c>
    </row>
    <row r="169" spans="1:14" ht="36" x14ac:dyDescent="0.25">
      <c r="A169" s="374"/>
      <c r="B169" s="374"/>
      <c r="C169" s="374"/>
      <c r="D169" s="374"/>
      <c r="E169" s="376"/>
      <c r="F169" s="245" t="s">
        <v>450</v>
      </c>
      <c r="G169" s="10">
        <v>843</v>
      </c>
      <c r="H169" s="10">
        <v>10</v>
      </c>
      <c r="I169" s="11" t="s">
        <v>34</v>
      </c>
      <c r="J169" s="9" t="s">
        <v>346</v>
      </c>
      <c r="K169" s="244" t="s">
        <v>339</v>
      </c>
      <c r="L169" s="257">
        <f>61589.9+18136.1</f>
        <v>79726</v>
      </c>
      <c r="M169" s="257">
        <f>54237.6+17583.3</f>
        <v>71820.899999999994</v>
      </c>
      <c r="N169" s="257">
        <f t="shared" si="25"/>
        <v>90.1</v>
      </c>
    </row>
    <row r="170" spans="1:14" ht="48" hidden="1" x14ac:dyDescent="0.25">
      <c r="A170" s="364"/>
      <c r="B170" s="364"/>
      <c r="C170" s="364"/>
      <c r="D170" s="364"/>
      <c r="E170" s="377"/>
      <c r="F170" s="245" t="s">
        <v>634</v>
      </c>
      <c r="G170" s="10">
        <v>845</v>
      </c>
      <c r="H170" s="10">
        <v>10</v>
      </c>
      <c r="I170" s="11" t="s">
        <v>34</v>
      </c>
      <c r="J170" s="9" t="s">
        <v>346</v>
      </c>
      <c r="K170" s="244"/>
      <c r="L170" s="275"/>
      <c r="M170" s="275"/>
      <c r="N170" s="257" t="e">
        <f t="shared" si="25"/>
        <v>#DIV/0!</v>
      </c>
    </row>
    <row r="171" spans="1:14" ht="72" x14ac:dyDescent="0.25">
      <c r="A171" s="273" t="s">
        <v>12</v>
      </c>
      <c r="B171" s="273" t="s">
        <v>119</v>
      </c>
      <c r="C171" s="273" t="s">
        <v>31</v>
      </c>
      <c r="D171" s="273"/>
      <c r="E171" s="245" t="s">
        <v>133</v>
      </c>
      <c r="F171" s="245" t="s">
        <v>450</v>
      </c>
      <c r="G171" s="10">
        <v>843</v>
      </c>
      <c r="H171" s="11" t="s">
        <v>18</v>
      </c>
      <c r="I171" s="11" t="s">
        <v>28</v>
      </c>
      <c r="J171" s="11" t="s">
        <v>134</v>
      </c>
      <c r="K171" s="10">
        <v>530</v>
      </c>
      <c r="L171" s="257">
        <f>L172+L173+L174+L175+L176</f>
        <v>44865.5</v>
      </c>
      <c r="M171" s="257">
        <f>M172+M173+M174+M175+M176</f>
        <v>41300</v>
      </c>
      <c r="N171" s="257">
        <f t="shared" si="25"/>
        <v>92.1</v>
      </c>
    </row>
    <row r="172" spans="1:14" ht="35.25" hidden="1" customHeight="1" x14ac:dyDescent="0.25">
      <c r="A172" s="273" t="s">
        <v>12</v>
      </c>
      <c r="B172" s="273" t="s">
        <v>119</v>
      </c>
      <c r="C172" s="273" t="s">
        <v>31</v>
      </c>
      <c r="D172" s="273" t="s">
        <v>18</v>
      </c>
      <c r="E172" s="245" t="s">
        <v>139</v>
      </c>
      <c r="F172" s="245" t="s">
        <v>450</v>
      </c>
      <c r="G172" s="10">
        <v>843</v>
      </c>
      <c r="H172" s="11" t="s">
        <v>18</v>
      </c>
      <c r="I172" s="11" t="s">
        <v>28</v>
      </c>
      <c r="J172" s="11" t="s">
        <v>135</v>
      </c>
      <c r="K172" s="10">
        <v>530</v>
      </c>
      <c r="L172" s="275"/>
      <c r="M172" s="275"/>
      <c r="N172" s="257" t="e">
        <f t="shared" si="25"/>
        <v>#DIV/0!</v>
      </c>
    </row>
    <row r="173" spans="1:14" s="2" customFormat="1" ht="36" x14ac:dyDescent="0.25">
      <c r="A173" s="273" t="s">
        <v>12</v>
      </c>
      <c r="B173" s="273" t="s">
        <v>119</v>
      </c>
      <c r="C173" s="273" t="s">
        <v>31</v>
      </c>
      <c r="D173" s="273" t="s">
        <v>16</v>
      </c>
      <c r="E173" s="245" t="s">
        <v>136</v>
      </c>
      <c r="F173" s="245" t="s">
        <v>450</v>
      </c>
      <c r="G173" s="10">
        <v>843</v>
      </c>
      <c r="H173" s="11" t="s">
        <v>18</v>
      </c>
      <c r="I173" s="11" t="s">
        <v>28</v>
      </c>
      <c r="J173" s="244">
        <v>3040504350</v>
      </c>
      <c r="K173" s="10">
        <v>530</v>
      </c>
      <c r="L173" s="275">
        <v>24461.9</v>
      </c>
      <c r="M173" s="275">
        <v>23193.7</v>
      </c>
      <c r="N173" s="257">
        <f t="shared" si="25"/>
        <v>94.8</v>
      </c>
    </row>
    <row r="174" spans="1:14" s="2" customFormat="1" ht="36" hidden="1" x14ac:dyDescent="0.25">
      <c r="A174" s="273" t="s">
        <v>12</v>
      </c>
      <c r="B174" s="273" t="s">
        <v>119</v>
      </c>
      <c r="C174" s="273" t="s">
        <v>31</v>
      </c>
      <c r="D174" s="273" t="s">
        <v>21</v>
      </c>
      <c r="E174" s="281" t="s">
        <v>340</v>
      </c>
      <c r="F174" s="383" t="s">
        <v>450</v>
      </c>
      <c r="G174" s="10">
        <v>843</v>
      </c>
      <c r="H174" s="11" t="s">
        <v>18</v>
      </c>
      <c r="I174" s="11" t="s">
        <v>28</v>
      </c>
      <c r="J174" s="244">
        <v>3040504410</v>
      </c>
      <c r="K174" s="10">
        <v>530</v>
      </c>
      <c r="L174" s="275"/>
      <c r="M174" s="275"/>
      <c r="N174" s="257" t="e">
        <f t="shared" si="25"/>
        <v>#DIV/0!</v>
      </c>
    </row>
    <row r="175" spans="1:14" s="2" customFormat="1" ht="36" hidden="1" x14ac:dyDescent="0.25">
      <c r="A175" s="273" t="s">
        <v>12</v>
      </c>
      <c r="B175" s="273" t="s">
        <v>119</v>
      </c>
      <c r="C175" s="273" t="s">
        <v>31</v>
      </c>
      <c r="D175" s="273" t="s">
        <v>28</v>
      </c>
      <c r="E175" s="281" t="s">
        <v>341</v>
      </c>
      <c r="F175" s="384"/>
      <c r="G175" s="10">
        <v>843</v>
      </c>
      <c r="H175" s="11" t="s">
        <v>18</v>
      </c>
      <c r="I175" s="11" t="s">
        <v>28</v>
      </c>
      <c r="J175" s="244">
        <v>3040504420</v>
      </c>
      <c r="K175" s="10">
        <v>530</v>
      </c>
      <c r="L175" s="275"/>
      <c r="M175" s="275"/>
      <c r="N175" s="257" t="e">
        <f t="shared" si="25"/>
        <v>#DIV/0!</v>
      </c>
    </row>
    <row r="176" spans="1:14" s="2" customFormat="1" ht="132" x14ac:dyDescent="0.25">
      <c r="A176" s="273" t="s">
        <v>12</v>
      </c>
      <c r="B176" s="273" t="s">
        <v>119</v>
      </c>
      <c r="C176" s="273" t="s">
        <v>31</v>
      </c>
      <c r="D176" s="273" t="s">
        <v>31</v>
      </c>
      <c r="E176" s="281" t="s">
        <v>342</v>
      </c>
      <c r="F176" s="385"/>
      <c r="G176" s="10">
        <v>843</v>
      </c>
      <c r="H176" s="11" t="s">
        <v>18</v>
      </c>
      <c r="I176" s="11" t="s">
        <v>28</v>
      </c>
      <c r="J176" s="244">
        <v>3040507860</v>
      </c>
      <c r="K176" s="10">
        <v>530</v>
      </c>
      <c r="L176" s="275">
        <v>20403.599999999999</v>
      </c>
      <c r="M176" s="275">
        <v>18106.3</v>
      </c>
      <c r="N176" s="257">
        <f t="shared" si="25"/>
        <v>88.7</v>
      </c>
    </row>
    <row r="177" spans="1:14" ht="108" hidden="1" x14ac:dyDescent="0.25">
      <c r="A177" s="273" t="s">
        <v>12</v>
      </c>
      <c r="B177" s="273" t="s">
        <v>119</v>
      </c>
      <c r="C177" s="273" t="s">
        <v>34</v>
      </c>
      <c r="D177" s="273"/>
      <c r="E177" s="245" t="s">
        <v>343</v>
      </c>
      <c r="F177" s="245" t="s">
        <v>450</v>
      </c>
      <c r="G177" s="10"/>
      <c r="H177" s="11"/>
      <c r="I177" s="11"/>
      <c r="J177" s="244"/>
      <c r="K177" s="10"/>
      <c r="L177" s="257"/>
      <c r="M177" s="257"/>
      <c r="N177" s="257"/>
    </row>
    <row r="178" spans="1:14" ht="48" hidden="1" x14ac:dyDescent="0.25">
      <c r="A178" s="273" t="s">
        <v>12</v>
      </c>
      <c r="B178" s="273" t="s">
        <v>119</v>
      </c>
      <c r="C178" s="273" t="s">
        <v>40</v>
      </c>
      <c r="D178" s="273"/>
      <c r="E178" s="245" t="s">
        <v>140</v>
      </c>
      <c r="F178" s="245" t="s">
        <v>450</v>
      </c>
      <c r="G178" s="10"/>
      <c r="H178" s="11"/>
      <c r="I178" s="11"/>
      <c r="J178" s="11"/>
      <c r="K178" s="10"/>
      <c r="L178" s="257"/>
      <c r="M178" s="257"/>
      <c r="N178" s="257"/>
    </row>
    <row r="179" spans="1:14" ht="84" hidden="1" x14ac:dyDescent="0.25">
      <c r="A179" s="273" t="s">
        <v>12</v>
      </c>
      <c r="B179" s="273" t="s">
        <v>119</v>
      </c>
      <c r="C179" s="273" t="s">
        <v>43</v>
      </c>
      <c r="D179" s="273"/>
      <c r="E179" s="245" t="s">
        <v>145</v>
      </c>
      <c r="F179" s="245" t="s">
        <v>450</v>
      </c>
      <c r="G179" s="10"/>
      <c r="H179" s="11"/>
      <c r="I179" s="11"/>
      <c r="J179" s="11"/>
      <c r="K179" s="10"/>
      <c r="L179" s="257"/>
      <c r="M179" s="257"/>
      <c r="N179" s="257"/>
    </row>
    <row r="180" spans="1:14" x14ac:dyDescent="0.25">
      <c r="A180" s="329"/>
      <c r="B180" s="329"/>
      <c r="C180" s="329"/>
      <c r="D180" s="329"/>
      <c r="E180" s="329"/>
      <c r="F180" s="329"/>
      <c r="G180" s="330"/>
      <c r="H180" s="6"/>
      <c r="I180" s="6"/>
      <c r="J180" s="6"/>
      <c r="K180" s="330"/>
    </row>
    <row r="181" spans="1:14" x14ac:dyDescent="0.25">
      <c r="A181" s="329"/>
      <c r="B181" s="329"/>
      <c r="C181" s="329"/>
      <c r="D181" s="329"/>
      <c r="E181" s="210"/>
      <c r="F181" s="210"/>
      <c r="G181" s="6"/>
      <c r="H181" s="6"/>
      <c r="I181" s="6"/>
      <c r="J181" s="6"/>
      <c r="K181" s="6"/>
    </row>
    <row r="182" spans="1:14" x14ac:dyDescent="0.25">
      <c r="A182" s="329"/>
      <c r="B182" s="329"/>
      <c r="C182" s="329"/>
      <c r="D182" s="329"/>
      <c r="E182" s="210"/>
      <c r="F182" s="210"/>
      <c r="G182" s="330"/>
      <c r="H182" s="6"/>
      <c r="I182" s="6"/>
      <c r="J182" s="6"/>
      <c r="K182" s="330"/>
    </row>
    <row r="183" spans="1:14" x14ac:dyDescent="0.25">
      <c r="G183" s="330"/>
      <c r="H183" s="6"/>
      <c r="I183" s="6"/>
      <c r="J183" s="6"/>
      <c r="K183" s="330"/>
    </row>
  </sheetData>
  <mergeCells count="90">
    <mergeCell ref="B128:B129"/>
    <mergeCell ref="C128:C129"/>
    <mergeCell ref="D128:D129"/>
    <mergeCell ref="E128:E129"/>
    <mergeCell ref="A10:A18"/>
    <mergeCell ref="B10:B18"/>
    <mergeCell ref="C10:C18"/>
    <mergeCell ref="D10:D18"/>
    <mergeCell ref="E10:E18"/>
    <mergeCell ref="E72:E75"/>
    <mergeCell ref="D163:D165"/>
    <mergeCell ref="A142:A143"/>
    <mergeCell ref="B142:B143"/>
    <mergeCell ref="C142:C143"/>
    <mergeCell ref="D142:D143"/>
    <mergeCell ref="A158:A160"/>
    <mergeCell ref="B158:B160"/>
    <mergeCell ref="C158:C160"/>
    <mergeCell ref="D158:D160"/>
    <mergeCell ref="F174:F176"/>
    <mergeCell ref="E121:E123"/>
    <mergeCell ref="F134:F135"/>
    <mergeCell ref="F136:F137"/>
    <mergeCell ref="E130:E132"/>
    <mergeCell ref="E153:E155"/>
    <mergeCell ref="E163:E165"/>
    <mergeCell ref="E142:E143"/>
    <mergeCell ref="E150:E152"/>
    <mergeCell ref="E168:E170"/>
    <mergeCell ref="E144:E145"/>
    <mergeCell ref="E158:E160"/>
    <mergeCell ref="F114:F115"/>
    <mergeCell ref="A140:A141"/>
    <mergeCell ref="B140:B141"/>
    <mergeCell ref="C140:C141"/>
    <mergeCell ref="D140:D141"/>
    <mergeCell ref="E140:E141"/>
    <mergeCell ref="E116:E118"/>
    <mergeCell ref="A121:A123"/>
    <mergeCell ref="B121:B123"/>
    <mergeCell ref="C121:C123"/>
    <mergeCell ref="D121:D123"/>
    <mergeCell ref="A130:A132"/>
    <mergeCell ref="B130:B132"/>
    <mergeCell ref="C130:C132"/>
    <mergeCell ref="D130:D132"/>
    <mergeCell ref="A128:A129"/>
    <mergeCell ref="F77:F80"/>
    <mergeCell ref="A104:A112"/>
    <mergeCell ref="B104:B112"/>
    <mergeCell ref="C104:C112"/>
    <mergeCell ref="D104:D112"/>
    <mergeCell ref="F104:F112"/>
    <mergeCell ref="A81:A84"/>
    <mergeCell ref="B81:B84"/>
    <mergeCell ref="C81:C84"/>
    <mergeCell ref="D81:D84"/>
    <mergeCell ref="E81:E84"/>
    <mergeCell ref="A168:A170"/>
    <mergeCell ref="B168:B170"/>
    <mergeCell ref="C168:C170"/>
    <mergeCell ref="D168:D170"/>
    <mergeCell ref="A78:A80"/>
    <mergeCell ref="B78:B80"/>
    <mergeCell ref="C78:C80"/>
    <mergeCell ref="D78:D80"/>
    <mergeCell ref="A114:A115"/>
    <mergeCell ref="B114:B115"/>
    <mergeCell ref="C114:C115"/>
    <mergeCell ref="D114:D115"/>
    <mergeCell ref="A144:A145"/>
    <mergeCell ref="A163:A165"/>
    <mergeCell ref="B163:B165"/>
    <mergeCell ref="C163:C165"/>
    <mergeCell ref="A2:N2"/>
    <mergeCell ref="A3:N3"/>
    <mergeCell ref="A4:N4"/>
    <mergeCell ref="B144:B145"/>
    <mergeCell ref="C144:C145"/>
    <mergeCell ref="D144:D145"/>
    <mergeCell ref="A7:J7"/>
    <mergeCell ref="L8:M8"/>
    <mergeCell ref="A8:D8"/>
    <mergeCell ref="E8:E9"/>
    <mergeCell ref="F8:F9"/>
    <mergeCell ref="G8:K8"/>
    <mergeCell ref="F67:F68"/>
    <mergeCell ref="F44:F45"/>
    <mergeCell ref="F64:F66"/>
    <mergeCell ref="F69:F71"/>
  </mergeCells>
  <printOptions horizontalCentered="1"/>
  <pageMargins left="0" right="0" top="0.62992125984251968" bottom="0" header="0.19685039370078741" footer="0.11811023622047245"/>
  <pageSetup paperSize="9" scale="75" fitToHeight="25" orientation="landscape" r:id="rId1"/>
  <headerFooter differentFirst="1">
    <oddHeader>&amp;C&amp;P</oddHeader>
  </headerFooter>
  <ignoredErrors>
    <ignoredError sqref="A8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showZeros="0" topLeftCell="A46" zoomScale="86" zoomScaleNormal="86" workbookViewId="0">
      <selection activeCell="E15" sqref="E15"/>
    </sheetView>
  </sheetViews>
  <sheetFormatPr defaultColWidth="9.140625" defaultRowHeight="15" x14ac:dyDescent="0.25"/>
  <cols>
    <col min="1" max="1" width="6.28515625" style="13" customWidth="1"/>
    <col min="2" max="2" width="7" style="13" customWidth="1"/>
    <col min="3" max="3" width="17.85546875" style="13" customWidth="1"/>
    <col min="4" max="4" width="43" style="13" customWidth="1"/>
    <col min="5" max="5" width="16" style="174" customWidth="1"/>
    <col min="6" max="6" width="16.140625" style="174" customWidth="1"/>
    <col min="7" max="7" width="20.42578125" style="14" customWidth="1"/>
    <col min="8" max="8" width="27.7109375" style="13" customWidth="1"/>
    <col min="9" max="9" width="9.140625" style="13"/>
    <col min="10" max="10" width="12.140625" style="13" customWidth="1"/>
    <col min="11" max="11" width="12" style="13" customWidth="1"/>
    <col min="12" max="16384" width="9.140625" style="13"/>
  </cols>
  <sheetData>
    <row r="1" spans="1:8" s="27" customFormat="1" ht="15.75" customHeight="1" x14ac:dyDescent="0.2">
      <c r="E1" s="168"/>
      <c r="H1" s="196" t="s">
        <v>502</v>
      </c>
    </row>
    <row r="2" spans="1:8" s="27" customFormat="1" ht="15.75" customHeight="1" x14ac:dyDescent="0.2">
      <c r="A2" s="402" t="s">
        <v>197</v>
      </c>
      <c r="B2" s="402"/>
      <c r="C2" s="402"/>
      <c r="D2" s="402"/>
      <c r="E2" s="402"/>
      <c r="F2" s="402"/>
      <c r="G2" s="402"/>
    </row>
    <row r="3" spans="1:8" s="27" customFormat="1" ht="15.75" customHeight="1" x14ac:dyDescent="0.2">
      <c r="A3" s="402" t="s">
        <v>503</v>
      </c>
      <c r="B3" s="402"/>
      <c r="C3" s="402"/>
      <c r="D3" s="402"/>
      <c r="E3" s="402"/>
      <c r="F3" s="402"/>
      <c r="G3" s="402"/>
    </row>
    <row r="4" spans="1:8" s="27" customFormat="1" ht="15.75" customHeight="1" x14ac:dyDescent="0.2">
      <c r="A4" s="402" t="s">
        <v>568</v>
      </c>
      <c r="B4" s="402"/>
      <c r="C4" s="402"/>
      <c r="D4" s="402"/>
      <c r="E4" s="402"/>
      <c r="F4" s="402"/>
      <c r="G4" s="402"/>
    </row>
    <row r="5" spans="1:8" s="27" customFormat="1" ht="15.75" customHeight="1" x14ac:dyDescent="0.2">
      <c r="E5" s="169"/>
      <c r="F5" s="168"/>
      <c r="G5" s="28"/>
    </row>
    <row r="6" spans="1:8" s="27" customFormat="1" ht="15.75" customHeight="1" x14ac:dyDescent="0.2">
      <c r="A6" s="404" t="s">
        <v>195</v>
      </c>
      <c r="B6" s="404"/>
      <c r="C6" s="404"/>
      <c r="D6" s="404"/>
      <c r="E6" s="404"/>
      <c r="F6" s="404"/>
      <c r="G6" s="28"/>
    </row>
    <row r="7" spans="1:8" s="27" customFormat="1" ht="15.75" customHeight="1" x14ac:dyDescent="0.2">
      <c r="A7" s="404" t="s">
        <v>194</v>
      </c>
      <c r="B7" s="404"/>
      <c r="C7" s="404"/>
      <c r="D7" s="404"/>
      <c r="E7" s="404"/>
      <c r="F7" s="404"/>
      <c r="G7" s="28"/>
    </row>
    <row r="8" spans="1:8" x14ac:dyDescent="0.25">
      <c r="A8" s="26"/>
      <c r="B8" s="26"/>
      <c r="C8" s="26"/>
      <c r="D8" s="26"/>
      <c r="E8" s="26"/>
      <c r="F8" s="26"/>
    </row>
    <row r="9" spans="1:8" s="23" customFormat="1" ht="15" customHeight="1" x14ac:dyDescent="0.25">
      <c r="A9" s="409" t="s">
        <v>0</v>
      </c>
      <c r="B9" s="410"/>
      <c r="C9" s="411" t="s">
        <v>193</v>
      </c>
      <c r="D9" s="411" t="s">
        <v>192</v>
      </c>
      <c r="E9" s="413" t="s">
        <v>191</v>
      </c>
      <c r="F9" s="413"/>
      <c r="G9" s="417" t="s">
        <v>190</v>
      </c>
      <c r="H9" s="400" t="s">
        <v>508</v>
      </c>
    </row>
    <row r="10" spans="1:8" s="23" customFormat="1" ht="127.5" x14ac:dyDescent="0.25">
      <c r="A10" s="25" t="s">
        <v>2</v>
      </c>
      <c r="B10" s="24" t="s">
        <v>3</v>
      </c>
      <c r="C10" s="412" t="s">
        <v>189</v>
      </c>
      <c r="D10" s="412"/>
      <c r="E10" s="201" t="s">
        <v>507</v>
      </c>
      <c r="F10" s="209" t="s">
        <v>188</v>
      </c>
      <c r="G10" s="418"/>
      <c r="H10" s="400"/>
    </row>
    <row r="11" spans="1:8" s="15" customFormat="1" x14ac:dyDescent="0.25">
      <c r="A11" s="405" t="s">
        <v>12</v>
      </c>
      <c r="B11" s="405"/>
      <c r="C11" s="414" t="s">
        <v>187</v>
      </c>
      <c r="D11" s="20" t="s">
        <v>15</v>
      </c>
      <c r="E11" s="170">
        <f>E12</f>
        <v>15782589.5</v>
      </c>
      <c r="F11" s="170">
        <f>F12</f>
        <v>15704181.300000001</v>
      </c>
      <c r="G11" s="19">
        <f>F11/E11%</f>
        <v>99.5</v>
      </c>
      <c r="H11" s="202"/>
    </row>
    <row r="12" spans="1:8" s="22" customFormat="1" ht="30" x14ac:dyDescent="0.25">
      <c r="A12" s="406"/>
      <c r="B12" s="406"/>
      <c r="C12" s="415"/>
      <c r="D12" s="20" t="s">
        <v>183</v>
      </c>
      <c r="E12" s="171">
        <f>E20+E29+E39+E47</f>
        <v>15782589.5</v>
      </c>
      <c r="F12" s="171">
        <f>F20+F29+F39+F47</f>
        <v>15704181.300000001</v>
      </c>
      <c r="G12" s="19">
        <f>F12/E12%</f>
        <v>99.5</v>
      </c>
      <c r="H12" s="203"/>
    </row>
    <row r="13" spans="1:8" s="15" customFormat="1" x14ac:dyDescent="0.25">
      <c r="A13" s="406"/>
      <c r="B13" s="406"/>
      <c r="C13" s="415"/>
      <c r="D13" s="20" t="s">
        <v>180</v>
      </c>
      <c r="E13" s="171">
        <f t="shared" ref="E13:F15" si="0">E22+E31</f>
        <v>2703043.5</v>
      </c>
      <c r="F13" s="171">
        <f t="shared" si="0"/>
        <v>2703043.5</v>
      </c>
      <c r="G13" s="19">
        <f>F13/E13%</f>
        <v>100</v>
      </c>
      <c r="H13" s="202"/>
    </row>
    <row r="14" spans="1:8" s="15" customFormat="1" x14ac:dyDescent="0.25">
      <c r="A14" s="406"/>
      <c r="B14" s="406"/>
      <c r="C14" s="415"/>
      <c r="D14" s="20" t="s">
        <v>179</v>
      </c>
      <c r="E14" s="170">
        <f t="shared" si="0"/>
        <v>1841729.6</v>
      </c>
      <c r="F14" s="170">
        <f t="shared" si="0"/>
        <v>1834276.7</v>
      </c>
      <c r="G14" s="19">
        <f>F14/E14%</f>
        <v>99.6</v>
      </c>
      <c r="H14" s="202"/>
    </row>
    <row r="15" spans="1:8" s="15" customFormat="1" ht="30" x14ac:dyDescent="0.25">
      <c r="A15" s="406"/>
      <c r="B15" s="406"/>
      <c r="C15" s="415"/>
      <c r="D15" s="20" t="s">
        <v>178</v>
      </c>
      <c r="E15" s="170">
        <f t="shared" si="0"/>
        <v>201</v>
      </c>
      <c r="F15" s="170">
        <f t="shared" si="0"/>
        <v>201</v>
      </c>
      <c r="G15" s="19">
        <f>F15/E15%</f>
        <v>100</v>
      </c>
      <c r="H15" s="202"/>
    </row>
    <row r="16" spans="1:8" s="15" customFormat="1" ht="30" x14ac:dyDescent="0.25">
      <c r="A16" s="406"/>
      <c r="B16" s="406"/>
      <c r="C16" s="415"/>
      <c r="D16" s="20" t="s">
        <v>177</v>
      </c>
      <c r="E16" s="171">
        <v>0</v>
      </c>
      <c r="F16" s="171">
        <v>0</v>
      </c>
      <c r="G16" s="19"/>
      <c r="H16" s="202"/>
    </row>
    <row r="17" spans="1:8" s="15" customFormat="1" ht="45" x14ac:dyDescent="0.25">
      <c r="A17" s="406"/>
      <c r="B17" s="406"/>
      <c r="C17" s="415"/>
      <c r="D17" s="20" t="s">
        <v>176</v>
      </c>
      <c r="E17" s="171">
        <v>0</v>
      </c>
      <c r="F17" s="171">
        <v>0</v>
      </c>
      <c r="G17" s="19"/>
      <c r="H17" s="202"/>
    </row>
    <row r="18" spans="1:8" s="15" customFormat="1" ht="30" x14ac:dyDescent="0.25">
      <c r="A18" s="406"/>
      <c r="B18" s="406"/>
      <c r="C18" s="415"/>
      <c r="D18" s="20" t="s">
        <v>175</v>
      </c>
      <c r="E18" s="171">
        <v>0</v>
      </c>
      <c r="F18" s="171">
        <v>0</v>
      </c>
      <c r="G18" s="19"/>
      <c r="H18" s="202"/>
    </row>
    <row r="19" spans="1:8" s="15" customFormat="1" x14ac:dyDescent="0.25">
      <c r="A19" s="407"/>
      <c r="B19" s="407"/>
      <c r="C19" s="416"/>
      <c r="D19" s="20" t="s">
        <v>174</v>
      </c>
      <c r="E19" s="171">
        <v>0</v>
      </c>
      <c r="F19" s="171">
        <v>0</v>
      </c>
      <c r="G19" s="19"/>
      <c r="H19" s="202"/>
    </row>
    <row r="20" spans="1:8" s="15" customFormat="1" x14ac:dyDescent="0.25">
      <c r="A20" s="405" t="s">
        <v>12</v>
      </c>
      <c r="B20" s="405" t="s">
        <v>13</v>
      </c>
      <c r="C20" s="414" t="s">
        <v>186</v>
      </c>
      <c r="D20" s="20" t="s">
        <v>15</v>
      </c>
      <c r="E20" s="170">
        <f>E21</f>
        <v>5201816.5999999996</v>
      </c>
      <c r="F20" s="170">
        <f>F21</f>
        <v>5192407.5</v>
      </c>
      <c r="G20" s="19">
        <f>F20/E20%</f>
        <v>99.8</v>
      </c>
      <c r="H20" s="202"/>
    </row>
    <row r="21" spans="1:8" s="15" customFormat="1" ht="30" x14ac:dyDescent="0.25">
      <c r="A21" s="406"/>
      <c r="B21" s="406"/>
      <c r="C21" s="415"/>
      <c r="D21" s="20" t="s">
        <v>183</v>
      </c>
      <c r="E21" s="172">
        <f>'Форма 1 расходы '!L19</f>
        <v>5201816.5999999996</v>
      </c>
      <c r="F21" s="170">
        <f>'Форма 1 расходы '!M19</f>
        <v>5192407.5</v>
      </c>
      <c r="G21" s="19">
        <f>F21/E21%</f>
        <v>99.8</v>
      </c>
      <c r="H21" s="202"/>
    </row>
    <row r="22" spans="1:8" s="15" customFormat="1" x14ac:dyDescent="0.25">
      <c r="A22" s="406"/>
      <c r="B22" s="406"/>
      <c r="C22" s="415"/>
      <c r="D22" s="20" t="s">
        <v>180</v>
      </c>
      <c r="E22" s="170">
        <f>374657.5+6746.3+121419</f>
        <v>502822.8</v>
      </c>
      <c r="F22" s="170">
        <f>374657.5+6746.3+121419</f>
        <v>502822.8</v>
      </c>
      <c r="G22" s="19">
        <f>F22/E22%</f>
        <v>100</v>
      </c>
      <c r="H22" s="202"/>
    </row>
    <row r="23" spans="1:8" s="15" customFormat="1" x14ac:dyDescent="0.25">
      <c r="A23" s="406"/>
      <c r="B23" s="406"/>
      <c r="C23" s="415"/>
      <c r="D23" s="20" t="s">
        <v>179</v>
      </c>
      <c r="E23" s="172">
        <f>81518.6+211+1760000</f>
        <v>1841729.6</v>
      </c>
      <c r="F23" s="170">
        <f>81298.7+94+1752884</f>
        <v>1834276.7</v>
      </c>
      <c r="G23" s="19">
        <f>F23/E23%</f>
        <v>99.6</v>
      </c>
      <c r="H23" s="202"/>
    </row>
    <row r="24" spans="1:8" s="15" customFormat="1" ht="30" x14ac:dyDescent="0.25">
      <c r="A24" s="406"/>
      <c r="B24" s="406"/>
      <c r="C24" s="415"/>
      <c r="D24" s="20" t="s">
        <v>178</v>
      </c>
      <c r="E24" s="173">
        <v>201</v>
      </c>
      <c r="F24" s="170">
        <v>201</v>
      </c>
      <c r="G24" s="19">
        <f>F24/E24%</f>
        <v>100</v>
      </c>
      <c r="H24" s="20"/>
    </row>
    <row r="25" spans="1:8" s="15" customFormat="1" ht="30" x14ac:dyDescent="0.25">
      <c r="A25" s="406"/>
      <c r="B25" s="406"/>
      <c r="C25" s="415"/>
      <c r="D25" s="20" t="s">
        <v>177</v>
      </c>
      <c r="E25" s="173">
        <v>0</v>
      </c>
      <c r="F25" s="170"/>
      <c r="G25" s="19"/>
      <c r="H25" s="202"/>
    </row>
    <row r="26" spans="1:8" s="15" customFormat="1" ht="45" x14ac:dyDescent="0.25">
      <c r="A26" s="406"/>
      <c r="B26" s="406"/>
      <c r="C26" s="415"/>
      <c r="D26" s="20" t="s">
        <v>176</v>
      </c>
      <c r="E26" s="173">
        <v>0</v>
      </c>
      <c r="F26" s="170"/>
      <c r="G26" s="19"/>
      <c r="H26" s="202"/>
    </row>
    <row r="27" spans="1:8" s="15" customFormat="1" ht="30" x14ac:dyDescent="0.25">
      <c r="A27" s="406"/>
      <c r="B27" s="406"/>
      <c r="C27" s="415"/>
      <c r="D27" s="20" t="s">
        <v>175</v>
      </c>
      <c r="E27" s="173">
        <v>0</v>
      </c>
      <c r="F27" s="170"/>
      <c r="G27" s="19"/>
      <c r="H27" s="202"/>
    </row>
    <row r="28" spans="1:8" s="15" customFormat="1" x14ac:dyDescent="0.25">
      <c r="A28" s="407"/>
      <c r="B28" s="407"/>
      <c r="C28" s="416"/>
      <c r="D28" s="20" t="s">
        <v>174</v>
      </c>
      <c r="E28" s="173">
        <v>0</v>
      </c>
      <c r="F28" s="170"/>
      <c r="G28" s="19"/>
      <c r="H28" s="202"/>
    </row>
    <row r="29" spans="1:8" s="15" customFormat="1" x14ac:dyDescent="0.25">
      <c r="A29" s="405" t="s">
        <v>12</v>
      </c>
      <c r="B29" s="405" t="s">
        <v>74</v>
      </c>
      <c r="C29" s="403" t="s">
        <v>185</v>
      </c>
      <c r="D29" s="20" t="s">
        <v>15</v>
      </c>
      <c r="E29" s="170">
        <f>E30</f>
        <v>6178221.2999999998</v>
      </c>
      <c r="F29" s="170">
        <f>F30</f>
        <v>6165627.7000000002</v>
      </c>
      <c r="G29" s="19">
        <f>F29/E29%</f>
        <v>99.8</v>
      </c>
      <c r="H29" s="202"/>
    </row>
    <row r="30" spans="1:8" s="15" customFormat="1" ht="30" x14ac:dyDescent="0.25">
      <c r="A30" s="406"/>
      <c r="B30" s="406"/>
      <c r="C30" s="403"/>
      <c r="D30" s="20" t="s">
        <v>183</v>
      </c>
      <c r="E30" s="172">
        <f>'Форма 1 расходы '!L49</f>
        <v>6178221.2999999998</v>
      </c>
      <c r="F30" s="170">
        <f>'Форма 1 расходы '!M49</f>
        <v>6165627.7000000002</v>
      </c>
      <c r="G30" s="19">
        <f>F30/E30%</f>
        <v>99.8</v>
      </c>
      <c r="H30" s="202"/>
    </row>
    <row r="31" spans="1:8" s="15" customFormat="1" x14ac:dyDescent="0.25">
      <c r="A31" s="406"/>
      <c r="B31" s="406"/>
      <c r="C31" s="403"/>
      <c r="D31" s="20" t="s">
        <v>180</v>
      </c>
      <c r="E31" s="172">
        <f>1417929+782291.7</f>
        <v>2200220.7000000002</v>
      </c>
      <c r="F31" s="170">
        <f>1417929+782291.7</f>
        <v>2200220.7000000002</v>
      </c>
      <c r="G31" s="19">
        <f>F31/E31%</f>
        <v>100</v>
      </c>
      <c r="H31" s="202"/>
    </row>
    <row r="32" spans="1:8" s="15" customFormat="1" x14ac:dyDescent="0.25">
      <c r="A32" s="406"/>
      <c r="B32" s="406"/>
      <c r="C32" s="403"/>
      <c r="D32" s="20" t="s">
        <v>179</v>
      </c>
      <c r="E32" s="172"/>
      <c r="F32" s="170"/>
      <c r="G32" s="19" t="e">
        <f>F32/E32%</f>
        <v>#DIV/0!</v>
      </c>
      <c r="H32" s="202"/>
    </row>
    <row r="33" spans="1:8" s="15" customFormat="1" ht="30" x14ac:dyDescent="0.25">
      <c r="A33" s="406"/>
      <c r="B33" s="406"/>
      <c r="C33" s="403"/>
      <c r="D33" s="20" t="s">
        <v>178</v>
      </c>
      <c r="E33" s="173"/>
      <c r="F33" s="170"/>
      <c r="G33" s="19" t="e">
        <f>F33/E33%</f>
        <v>#DIV/0!</v>
      </c>
      <c r="H33" s="202"/>
    </row>
    <row r="34" spans="1:8" s="15" customFormat="1" ht="30" x14ac:dyDescent="0.25">
      <c r="A34" s="406"/>
      <c r="B34" s="406"/>
      <c r="C34" s="403"/>
      <c r="D34" s="20" t="s">
        <v>177</v>
      </c>
      <c r="E34" s="173">
        <v>0</v>
      </c>
      <c r="F34" s="170"/>
      <c r="G34" s="19"/>
      <c r="H34" s="202"/>
    </row>
    <row r="35" spans="1:8" s="15" customFormat="1" ht="45" x14ac:dyDescent="0.25">
      <c r="A35" s="406"/>
      <c r="B35" s="406"/>
      <c r="C35" s="403"/>
      <c r="D35" s="20" t="s">
        <v>176</v>
      </c>
      <c r="E35" s="173">
        <v>0</v>
      </c>
      <c r="F35" s="170"/>
      <c r="G35" s="19"/>
      <c r="H35" s="202"/>
    </row>
    <row r="36" spans="1:8" s="15" customFormat="1" ht="30" x14ac:dyDescent="0.25">
      <c r="A36" s="406"/>
      <c r="B36" s="406"/>
      <c r="C36" s="403"/>
      <c r="D36" s="20" t="s">
        <v>175</v>
      </c>
      <c r="E36" s="173">
        <v>0</v>
      </c>
      <c r="F36" s="170"/>
      <c r="G36" s="19"/>
      <c r="H36" s="202"/>
    </row>
    <row r="37" spans="1:8" s="15" customFormat="1" x14ac:dyDescent="0.25">
      <c r="A37" s="407"/>
      <c r="B37" s="407"/>
      <c r="C37" s="403"/>
      <c r="D37" s="20" t="s">
        <v>174</v>
      </c>
      <c r="E37" s="173">
        <v>0</v>
      </c>
      <c r="F37" s="170"/>
      <c r="G37" s="19"/>
      <c r="H37" s="202"/>
    </row>
    <row r="38" spans="1:8" s="15" customFormat="1" x14ac:dyDescent="0.25">
      <c r="A38" s="405" t="s">
        <v>12</v>
      </c>
      <c r="B38" s="405" t="s">
        <v>100</v>
      </c>
      <c r="C38" s="403" t="s">
        <v>184</v>
      </c>
      <c r="D38" s="20" t="s">
        <v>15</v>
      </c>
      <c r="E38" s="170">
        <f>E39</f>
        <v>3754610.2</v>
      </c>
      <c r="F38" s="170">
        <f>F39</f>
        <v>3713817.9</v>
      </c>
      <c r="G38" s="19">
        <f>F38/E38%</f>
        <v>98.9</v>
      </c>
      <c r="H38" s="202"/>
    </row>
    <row r="39" spans="1:8" s="15" customFormat="1" ht="30" x14ac:dyDescent="0.25">
      <c r="A39" s="406"/>
      <c r="B39" s="406"/>
      <c r="C39" s="403"/>
      <c r="D39" s="20" t="s">
        <v>183</v>
      </c>
      <c r="E39" s="172">
        <f>'Форма 1 расходы '!L116</f>
        <v>3754610.2</v>
      </c>
      <c r="F39" s="170">
        <f>'Форма 1 расходы '!M116</f>
        <v>3713817.9</v>
      </c>
      <c r="G39" s="19">
        <f>F39/E39%</f>
        <v>98.9</v>
      </c>
      <c r="H39" s="202"/>
    </row>
    <row r="40" spans="1:8" x14ac:dyDescent="0.25">
      <c r="A40" s="406"/>
      <c r="B40" s="406"/>
      <c r="C40" s="403"/>
      <c r="D40" s="20" t="s">
        <v>180</v>
      </c>
      <c r="E40" s="172">
        <v>70066.399999999994</v>
      </c>
      <c r="F40" s="173">
        <v>70066.399999999994</v>
      </c>
      <c r="G40" s="19">
        <f>F40/E40%</f>
        <v>100</v>
      </c>
      <c r="H40" s="204"/>
    </row>
    <row r="41" spans="1:8" x14ac:dyDescent="0.25">
      <c r="A41" s="406"/>
      <c r="B41" s="406"/>
      <c r="C41" s="403"/>
      <c r="D41" s="20" t="s">
        <v>179</v>
      </c>
      <c r="E41" s="208"/>
      <c r="F41" s="208"/>
      <c r="G41" s="19"/>
      <c r="H41" s="204"/>
    </row>
    <row r="42" spans="1:8" ht="30" x14ac:dyDescent="0.25">
      <c r="A42" s="406"/>
      <c r="B42" s="406"/>
      <c r="C42" s="403"/>
      <c r="D42" s="20" t="s">
        <v>178</v>
      </c>
      <c r="E42" s="172"/>
      <c r="F42" s="170"/>
      <c r="G42" s="19"/>
      <c r="H42" s="204"/>
    </row>
    <row r="43" spans="1:8" ht="30" x14ac:dyDescent="0.25">
      <c r="A43" s="406"/>
      <c r="B43" s="406"/>
      <c r="C43" s="403"/>
      <c r="D43" s="20" t="s">
        <v>177</v>
      </c>
      <c r="E43" s="173">
        <v>0</v>
      </c>
      <c r="F43" s="170"/>
      <c r="G43" s="19"/>
      <c r="H43" s="204"/>
    </row>
    <row r="44" spans="1:8" ht="45" x14ac:dyDescent="0.25">
      <c r="A44" s="406"/>
      <c r="B44" s="406"/>
      <c r="C44" s="403"/>
      <c r="D44" s="20" t="s">
        <v>176</v>
      </c>
      <c r="E44" s="173">
        <v>0</v>
      </c>
      <c r="F44" s="170"/>
      <c r="G44" s="19"/>
      <c r="H44" s="204"/>
    </row>
    <row r="45" spans="1:8" s="21" customFormat="1" ht="30" x14ac:dyDescent="0.25">
      <c r="A45" s="406"/>
      <c r="B45" s="406"/>
      <c r="C45" s="403"/>
      <c r="D45" s="20" t="s">
        <v>175</v>
      </c>
      <c r="E45" s="173">
        <v>0</v>
      </c>
      <c r="F45" s="170"/>
      <c r="G45" s="19"/>
      <c r="H45" s="205"/>
    </row>
    <row r="46" spans="1:8" x14ac:dyDescent="0.25">
      <c r="A46" s="407"/>
      <c r="B46" s="407"/>
      <c r="C46" s="403"/>
      <c r="D46" s="20" t="s">
        <v>174</v>
      </c>
      <c r="E46" s="173">
        <v>0</v>
      </c>
      <c r="F46" s="170"/>
      <c r="G46" s="19"/>
      <c r="H46" s="204"/>
    </row>
    <row r="47" spans="1:8" ht="15" customHeight="1" x14ac:dyDescent="0.25">
      <c r="A47" s="405" t="s">
        <v>12</v>
      </c>
      <c r="B47" s="405" t="s">
        <v>119</v>
      </c>
      <c r="C47" s="414" t="s">
        <v>182</v>
      </c>
      <c r="D47" s="20" t="s">
        <v>15</v>
      </c>
      <c r="E47" s="170">
        <f>E48</f>
        <v>647941.4</v>
      </c>
      <c r="F47" s="170">
        <f>F48</f>
        <v>632328.19999999995</v>
      </c>
      <c r="G47" s="19">
        <f>F47/E47%</f>
        <v>97.6</v>
      </c>
      <c r="H47" s="204"/>
    </row>
    <row r="48" spans="1:8" ht="285" x14ac:dyDescent="0.25">
      <c r="A48" s="406"/>
      <c r="B48" s="406"/>
      <c r="C48" s="415"/>
      <c r="D48" s="20" t="s">
        <v>181</v>
      </c>
      <c r="E48" s="172">
        <f>'Форма 1 расходы '!L150</f>
        <v>647941.4</v>
      </c>
      <c r="F48" s="170">
        <f>'Форма 1 расходы '!M150</f>
        <v>632328.19999999995</v>
      </c>
      <c r="G48" s="19">
        <f>F48/E48%</f>
        <v>97.6</v>
      </c>
      <c r="H48" s="231" t="s">
        <v>540</v>
      </c>
    </row>
    <row r="49" spans="1:8" x14ac:dyDescent="0.25">
      <c r="A49" s="406"/>
      <c r="B49" s="406"/>
      <c r="C49" s="415"/>
      <c r="D49" s="20" t="s">
        <v>180</v>
      </c>
      <c r="E49" s="173">
        <v>0</v>
      </c>
      <c r="F49" s="170"/>
      <c r="G49" s="19"/>
      <c r="H49" s="204"/>
    </row>
    <row r="50" spans="1:8" x14ac:dyDescent="0.25">
      <c r="A50" s="406"/>
      <c r="B50" s="406"/>
      <c r="C50" s="415"/>
      <c r="D50" s="20" t="s">
        <v>179</v>
      </c>
      <c r="E50" s="173">
        <v>0</v>
      </c>
      <c r="F50" s="170"/>
      <c r="G50" s="19"/>
      <c r="H50" s="204"/>
    </row>
    <row r="51" spans="1:8" ht="30" x14ac:dyDescent="0.25">
      <c r="A51" s="406"/>
      <c r="B51" s="406"/>
      <c r="C51" s="415"/>
      <c r="D51" s="20" t="s">
        <v>178</v>
      </c>
      <c r="E51" s="173">
        <v>0</v>
      </c>
      <c r="F51" s="170"/>
      <c r="G51" s="19"/>
      <c r="H51" s="204"/>
    </row>
    <row r="52" spans="1:8" ht="30" x14ac:dyDescent="0.25">
      <c r="A52" s="406"/>
      <c r="B52" s="406"/>
      <c r="C52" s="415"/>
      <c r="D52" s="20" t="s">
        <v>177</v>
      </c>
      <c r="E52" s="173">
        <v>0</v>
      </c>
      <c r="F52" s="170"/>
      <c r="G52" s="19"/>
      <c r="H52" s="204"/>
    </row>
    <row r="53" spans="1:8" ht="45" x14ac:dyDescent="0.25">
      <c r="A53" s="406"/>
      <c r="B53" s="406"/>
      <c r="C53" s="415"/>
      <c r="D53" s="20" t="s">
        <v>176</v>
      </c>
      <c r="E53" s="173">
        <v>0</v>
      </c>
      <c r="F53" s="170"/>
      <c r="G53" s="19"/>
      <c r="H53" s="204"/>
    </row>
    <row r="54" spans="1:8" ht="30" x14ac:dyDescent="0.25">
      <c r="A54" s="406"/>
      <c r="B54" s="406"/>
      <c r="C54" s="415"/>
      <c r="D54" s="20" t="s">
        <v>175</v>
      </c>
      <c r="E54" s="173">
        <v>0</v>
      </c>
      <c r="F54" s="170"/>
      <c r="G54" s="19"/>
      <c r="H54" s="204"/>
    </row>
    <row r="55" spans="1:8" x14ac:dyDescent="0.25">
      <c r="A55" s="407"/>
      <c r="B55" s="407"/>
      <c r="C55" s="416"/>
      <c r="D55" s="20" t="s">
        <v>174</v>
      </c>
      <c r="E55" s="173">
        <v>0</v>
      </c>
      <c r="F55" s="170"/>
      <c r="G55" s="19"/>
      <c r="H55" s="204"/>
    </row>
    <row r="56" spans="1:8" ht="77.25" customHeight="1" x14ac:dyDescent="0.25">
      <c r="A56" s="401" t="s">
        <v>509</v>
      </c>
      <c r="B56" s="401"/>
      <c r="C56" s="401"/>
      <c r="D56" s="401"/>
      <c r="E56" s="401"/>
      <c r="F56" s="401"/>
      <c r="G56" s="401"/>
      <c r="H56" s="401"/>
    </row>
    <row r="57" spans="1:8" x14ac:dyDescent="0.25">
      <c r="A57" s="408" t="s">
        <v>173</v>
      </c>
      <c r="B57" s="408"/>
      <c r="C57" s="408"/>
      <c r="D57" s="408"/>
      <c r="E57" s="408"/>
      <c r="F57" s="408"/>
      <c r="G57" s="408"/>
    </row>
    <row r="58" spans="1:8" x14ac:dyDescent="0.25">
      <c r="A58" s="18"/>
      <c r="B58" s="18"/>
      <c r="C58" s="17"/>
      <c r="D58" s="17"/>
    </row>
    <row r="59" spans="1:8" x14ac:dyDescent="0.25">
      <c r="A59" s="18"/>
      <c r="B59" s="18"/>
      <c r="C59" s="17"/>
      <c r="D59" s="17"/>
    </row>
    <row r="60" spans="1:8" x14ac:dyDescent="0.25">
      <c r="A60" s="18"/>
      <c r="B60" s="18"/>
      <c r="C60" s="17"/>
      <c r="D60" s="17"/>
    </row>
    <row r="61" spans="1:8" x14ac:dyDescent="0.25">
      <c r="A61" s="18"/>
      <c r="B61" s="18"/>
      <c r="C61" s="17"/>
      <c r="D61" s="17"/>
    </row>
    <row r="62" spans="1:8" x14ac:dyDescent="0.25">
      <c r="A62" s="18"/>
      <c r="B62" s="18"/>
      <c r="C62" s="17"/>
      <c r="D62" s="17"/>
    </row>
    <row r="63" spans="1:8" x14ac:dyDescent="0.25">
      <c r="A63" s="18"/>
      <c r="B63" s="18"/>
      <c r="C63" s="17"/>
      <c r="D63" s="17"/>
    </row>
    <row r="64" spans="1:8" x14ac:dyDescent="0.25">
      <c r="A64" s="18"/>
      <c r="B64" s="18"/>
      <c r="C64" s="17"/>
      <c r="D64" s="17"/>
    </row>
    <row r="65" spans="1:7" x14ac:dyDescent="0.25">
      <c r="A65" s="18"/>
      <c r="B65" s="18"/>
      <c r="C65" s="17"/>
      <c r="D65" s="17"/>
    </row>
    <row r="66" spans="1:7" x14ac:dyDescent="0.25">
      <c r="A66" s="18"/>
      <c r="B66" s="18"/>
      <c r="C66" s="17"/>
      <c r="D66" s="17"/>
    </row>
    <row r="67" spans="1:7" s="15" customFormat="1" x14ac:dyDescent="0.25">
      <c r="A67" s="18"/>
      <c r="B67" s="18"/>
      <c r="C67" s="17"/>
      <c r="D67" s="17"/>
      <c r="E67" s="175"/>
      <c r="F67" s="175"/>
      <c r="G67" s="16"/>
    </row>
    <row r="68" spans="1:7" s="15" customFormat="1" x14ac:dyDescent="0.25">
      <c r="A68" s="18"/>
      <c r="B68" s="18"/>
      <c r="C68" s="17"/>
      <c r="D68" s="17"/>
      <c r="E68" s="175"/>
      <c r="F68" s="175"/>
      <c r="G68" s="16"/>
    </row>
    <row r="69" spans="1:7" s="15" customFormat="1" x14ac:dyDescent="0.25">
      <c r="A69" s="18"/>
      <c r="B69" s="18"/>
      <c r="C69" s="17"/>
      <c r="D69" s="17"/>
      <c r="E69" s="175"/>
      <c r="F69" s="175"/>
      <c r="G69" s="16"/>
    </row>
    <row r="70" spans="1:7" s="15" customFormat="1" x14ac:dyDescent="0.25">
      <c r="A70" s="18"/>
      <c r="B70" s="18"/>
      <c r="C70" s="17"/>
      <c r="D70" s="17"/>
      <c r="E70" s="175"/>
      <c r="F70" s="175"/>
      <c r="G70" s="16"/>
    </row>
    <row r="71" spans="1:7" s="15" customFormat="1" x14ac:dyDescent="0.25">
      <c r="A71" s="18"/>
      <c r="B71" s="18"/>
      <c r="C71" s="17"/>
      <c r="D71" s="17"/>
      <c r="E71" s="175"/>
      <c r="F71" s="175"/>
      <c r="G71" s="16"/>
    </row>
    <row r="72" spans="1:7" s="15" customFormat="1" x14ac:dyDescent="0.25">
      <c r="A72" s="18"/>
      <c r="B72" s="18"/>
      <c r="C72" s="17"/>
      <c r="D72" s="17"/>
      <c r="E72" s="175"/>
      <c r="F72" s="175"/>
      <c r="G72" s="16"/>
    </row>
    <row r="73" spans="1:7" s="15" customFormat="1" x14ac:dyDescent="0.25">
      <c r="A73" s="18"/>
      <c r="B73" s="18"/>
      <c r="C73" s="17"/>
      <c r="D73" s="17"/>
      <c r="E73" s="175"/>
      <c r="F73" s="175"/>
      <c r="G73" s="16"/>
    </row>
    <row r="74" spans="1:7" s="15" customFormat="1" x14ac:dyDescent="0.25">
      <c r="A74" s="18"/>
      <c r="B74" s="18"/>
      <c r="C74" s="17"/>
      <c r="D74" s="17"/>
      <c r="E74" s="175"/>
      <c r="F74" s="175"/>
      <c r="G74" s="16"/>
    </row>
    <row r="75" spans="1:7" s="15" customFormat="1" x14ac:dyDescent="0.25">
      <c r="A75" s="18"/>
      <c r="B75" s="18"/>
      <c r="C75" s="17"/>
      <c r="D75" s="17"/>
      <c r="E75" s="175"/>
      <c r="F75" s="175"/>
      <c r="G75" s="16"/>
    </row>
    <row r="76" spans="1:7" s="15" customFormat="1" x14ac:dyDescent="0.25">
      <c r="A76" s="18"/>
      <c r="B76" s="18"/>
      <c r="C76" s="17"/>
      <c r="D76" s="17"/>
      <c r="E76" s="175"/>
      <c r="F76" s="175"/>
      <c r="G76" s="16"/>
    </row>
    <row r="77" spans="1:7" s="15" customFormat="1" x14ac:dyDescent="0.25">
      <c r="A77" s="18"/>
      <c r="B77" s="18"/>
      <c r="C77" s="17"/>
      <c r="D77" s="17"/>
      <c r="E77" s="175"/>
      <c r="F77" s="175"/>
      <c r="G77" s="16"/>
    </row>
    <row r="78" spans="1:7" s="15" customFormat="1" x14ac:dyDescent="0.25">
      <c r="A78" s="18"/>
      <c r="B78" s="18"/>
      <c r="C78" s="17"/>
      <c r="D78" s="17"/>
      <c r="E78" s="175"/>
      <c r="F78" s="175"/>
      <c r="G78" s="16"/>
    </row>
    <row r="79" spans="1:7" s="15" customFormat="1" x14ac:dyDescent="0.25">
      <c r="A79" s="18"/>
      <c r="B79" s="18"/>
      <c r="C79" s="17"/>
      <c r="D79" s="17"/>
      <c r="E79" s="175"/>
      <c r="F79" s="175"/>
      <c r="G79" s="16"/>
    </row>
    <row r="80" spans="1:7" s="15" customFormat="1" x14ac:dyDescent="0.25">
      <c r="A80" s="18"/>
      <c r="B80" s="18"/>
      <c r="C80" s="17"/>
      <c r="D80" s="17"/>
      <c r="E80" s="175"/>
      <c r="F80" s="175"/>
      <c r="G80" s="16"/>
    </row>
    <row r="81" spans="1:7" s="15" customFormat="1" x14ac:dyDescent="0.25">
      <c r="A81" s="18"/>
      <c r="B81" s="18"/>
      <c r="C81" s="17"/>
      <c r="D81" s="17"/>
      <c r="E81" s="175"/>
      <c r="F81" s="175"/>
      <c r="G81" s="16"/>
    </row>
    <row r="82" spans="1:7" s="15" customFormat="1" x14ac:dyDescent="0.25">
      <c r="A82" s="18"/>
      <c r="B82" s="18"/>
      <c r="C82" s="17"/>
      <c r="D82" s="17"/>
      <c r="E82" s="175"/>
      <c r="F82" s="175"/>
      <c r="G82" s="16"/>
    </row>
    <row r="83" spans="1:7" s="15" customFormat="1" x14ac:dyDescent="0.25">
      <c r="A83" s="18"/>
      <c r="B83" s="18"/>
      <c r="C83" s="17"/>
      <c r="D83" s="17"/>
      <c r="E83" s="175"/>
      <c r="F83" s="175"/>
      <c r="G83" s="16"/>
    </row>
    <row r="84" spans="1:7" s="15" customFormat="1" x14ac:dyDescent="0.25">
      <c r="A84" s="18"/>
      <c r="B84" s="18"/>
      <c r="C84" s="17"/>
      <c r="D84" s="17"/>
      <c r="E84" s="175"/>
      <c r="F84" s="175"/>
      <c r="G84" s="16"/>
    </row>
    <row r="85" spans="1:7" s="15" customFormat="1" x14ac:dyDescent="0.25">
      <c r="A85" s="18"/>
      <c r="B85" s="18"/>
      <c r="C85" s="17"/>
      <c r="D85" s="17"/>
      <c r="E85" s="175"/>
      <c r="F85" s="175"/>
      <c r="G85" s="16"/>
    </row>
    <row r="86" spans="1:7" s="15" customFormat="1" x14ac:dyDescent="0.25">
      <c r="A86" s="18"/>
      <c r="B86" s="18"/>
      <c r="C86" s="17"/>
      <c r="D86" s="17"/>
      <c r="E86" s="175"/>
      <c r="F86" s="175"/>
      <c r="G86" s="16"/>
    </row>
    <row r="87" spans="1:7" s="15" customFormat="1" x14ac:dyDescent="0.25">
      <c r="A87" s="18"/>
      <c r="B87" s="18"/>
      <c r="C87" s="17"/>
      <c r="D87" s="17"/>
      <c r="E87" s="175"/>
      <c r="F87" s="175"/>
      <c r="G87" s="16"/>
    </row>
    <row r="88" spans="1:7" s="15" customFormat="1" x14ac:dyDescent="0.25">
      <c r="A88" s="18"/>
      <c r="B88" s="18"/>
      <c r="C88" s="17"/>
      <c r="D88" s="17"/>
      <c r="E88" s="175"/>
      <c r="F88" s="175"/>
      <c r="G88" s="16"/>
    </row>
    <row r="89" spans="1:7" s="15" customFormat="1" x14ac:dyDescent="0.25">
      <c r="A89" s="18"/>
      <c r="B89" s="18"/>
      <c r="C89" s="17"/>
      <c r="D89" s="17"/>
      <c r="E89" s="175"/>
      <c r="F89" s="175"/>
      <c r="G89" s="16"/>
    </row>
    <row r="90" spans="1:7" s="15" customFormat="1" x14ac:dyDescent="0.25">
      <c r="A90" s="18"/>
      <c r="B90" s="18"/>
      <c r="C90" s="17"/>
      <c r="D90" s="17"/>
      <c r="E90" s="175"/>
      <c r="F90" s="175"/>
      <c r="G90" s="16"/>
    </row>
    <row r="91" spans="1:7" s="15" customFormat="1" x14ac:dyDescent="0.25">
      <c r="A91" s="18"/>
      <c r="B91" s="18"/>
      <c r="C91" s="17"/>
      <c r="D91" s="17"/>
      <c r="E91" s="175"/>
      <c r="F91" s="175"/>
      <c r="G91" s="16"/>
    </row>
    <row r="92" spans="1:7" s="15" customFormat="1" x14ac:dyDescent="0.25">
      <c r="A92" s="18"/>
      <c r="B92" s="18"/>
      <c r="C92" s="17"/>
      <c r="D92" s="17"/>
      <c r="E92" s="175"/>
      <c r="F92" s="175"/>
      <c r="G92" s="16"/>
    </row>
    <row r="93" spans="1:7" s="15" customFormat="1" x14ac:dyDescent="0.25">
      <c r="A93" s="18"/>
      <c r="B93" s="18"/>
      <c r="C93" s="17"/>
      <c r="D93" s="17"/>
      <c r="E93" s="175"/>
      <c r="F93" s="175"/>
      <c r="G93" s="16"/>
    </row>
    <row r="94" spans="1:7" s="15" customFormat="1" x14ac:dyDescent="0.25">
      <c r="A94" s="18"/>
      <c r="B94" s="18"/>
      <c r="C94" s="17"/>
      <c r="D94" s="17"/>
      <c r="E94" s="175"/>
      <c r="F94" s="175"/>
      <c r="G94" s="16"/>
    </row>
    <row r="95" spans="1:7" s="15" customFormat="1" x14ac:dyDescent="0.25">
      <c r="A95" s="18"/>
      <c r="B95" s="18"/>
      <c r="C95" s="17"/>
      <c r="D95" s="17"/>
      <c r="E95" s="175"/>
      <c r="F95" s="175"/>
      <c r="G95" s="16"/>
    </row>
    <row r="96" spans="1:7" s="15" customFormat="1" x14ac:dyDescent="0.25">
      <c r="A96" s="18"/>
      <c r="B96" s="18"/>
      <c r="C96" s="17"/>
      <c r="D96" s="17"/>
      <c r="E96" s="175"/>
      <c r="F96" s="175"/>
      <c r="G96" s="16"/>
    </row>
    <row r="97" spans="1:7" s="15" customFormat="1" x14ac:dyDescent="0.25">
      <c r="A97" s="18"/>
      <c r="B97" s="18"/>
      <c r="C97" s="17"/>
      <c r="D97" s="17"/>
      <c r="E97" s="175"/>
      <c r="F97" s="175"/>
      <c r="G97" s="16"/>
    </row>
    <row r="98" spans="1:7" s="15" customFormat="1" x14ac:dyDescent="0.25">
      <c r="A98" s="18"/>
      <c r="B98" s="18"/>
      <c r="C98" s="17"/>
      <c r="D98" s="17"/>
      <c r="E98" s="175"/>
      <c r="F98" s="175"/>
      <c r="G98" s="16"/>
    </row>
    <row r="99" spans="1:7" s="15" customFormat="1" x14ac:dyDescent="0.25">
      <c r="A99" s="18"/>
      <c r="B99" s="18"/>
      <c r="C99" s="17"/>
      <c r="D99" s="17"/>
      <c r="E99" s="175"/>
      <c r="F99" s="175"/>
      <c r="G99" s="16"/>
    </row>
    <row r="100" spans="1:7" s="15" customFormat="1" x14ac:dyDescent="0.25">
      <c r="A100" s="18"/>
      <c r="B100" s="18"/>
      <c r="C100" s="17"/>
      <c r="D100" s="17"/>
      <c r="E100" s="175"/>
      <c r="F100" s="175"/>
      <c r="G100" s="16"/>
    </row>
    <row r="101" spans="1:7" s="15" customFormat="1" x14ac:dyDescent="0.25">
      <c r="A101" s="18"/>
      <c r="B101" s="18"/>
      <c r="C101" s="17"/>
      <c r="D101" s="17"/>
      <c r="E101" s="175"/>
      <c r="F101" s="175"/>
      <c r="G101" s="16"/>
    </row>
    <row r="102" spans="1:7" s="15" customFormat="1" x14ac:dyDescent="0.25">
      <c r="A102" s="18"/>
      <c r="B102" s="18"/>
      <c r="C102" s="17"/>
      <c r="D102" s="17"/>
      <c r="E102" s="175"/>
      <c r="F102" s="175"/>
      <c r="G102" s="16"/>
    </row>
    <row r="103" spans="1:7" s="15" customFormat="1" x14ac:dyDescent="0.25">
      <c r="A103" s="18"/>
      <c r="B103" s="18"/>
      <c r="C103" s="17"/>
      <c r="D103" s="17"/>
      <c r="E103" s="175"/>
      <c r="F103" s="175"/>
      <c r="G103" s="16"/>
    </row>
    <row r="104" spans="1:7" s="15" customFormat="1" x14ac:dyDescent="0.25">
      <c r="A104" s="18"/>
      <c r="B104" s="18"/>
      <c r="C104" s="17"/>
      <c r="D104" s="17"/>
      <c r="E104" s="175"/>
      <c r="F104" s="175"/>
      <c r="G104" s="16"/>
    </row>
    <row r="105" spans="1:7" s="15" customFormat="1" x14ac:dyDescent="0.25">
      <c r="A105" s="18"/>
      <c r="B105" s="18"/>
      <c r="C105" s="17"/>
      <c r="D105" s="17"/>
      <c r="E105" s="175"/>
      <c r="F105" s="175"/>
      <c r="G105" s="16"/>
    </row>
    <row r="106" spans="1:7" s="15" customFormat="1" x14ac:dyDescent="0.25">
      <c r="A106" s="18"/>
      <c r="B106" s="18"/>
      <c r="C106" s="17"/>
      <c r="D106" s="17"/>
      <c r="E106" s="175"/>
      <c r="F106" s="175"/>
      <c r="G106" s="16"/>
    </row>
    <row r="107" spans="1:7" s="15" customFormat="1" x14ac:dyDescent="0.25">
      <c r="A107" s="18"/>
      <c r="B107" s="18"/>
      <c r="C107" s="17"/>
      <c r="D107" s="17"/>
      <c r="E107" s="175"/>
      <c r="F107" s="175"/>
      <c r="G107" s="16"/>
    </row>
    <row r="108" spans="1:7" s="15" customFormat="1" x14ac:dyDescent="0.25">
      <c r="A108" s="18"/>
      <c r="B108" s="18"/>
      <c r="C108" s="17"/>
      <c r="D108" s="17"/>
      <c r="E108" s="175"/>
      <c r="F108" s="175"/>
      <c r="G108" s="16"/>
    </row>
    <row r="109" spans="1:7" s="15" customFormat="1" x14ac:dyDescent="0.25">
      <c r="A109" s="18"/>
      <c r="B109" s="18"/>
      <c r="C109" s="17"/>
      <c r="D109" s="17"/>
      <c r="E109" s="175"/>
      <c r="F109" s="175"/>
      <c r="G109" s="16"/>
    </row>
    <row r="110" spans="1:7" s="15" customFormat="1" x14ac:dyDescent="0.25">
      <c r="A110" s="18"/>
      <c r="B110" s="18"/>
      <c r="C110" s="17"/>
      <c r="D110" s="17"/>
      <c r="E110" s="175"/>
      <c r="F110" s="175"/>
      <c r="G110" s="16"/>
    </row>
    <row r="111" spans="1:7" s="15" customFormat="1" x14ac:dyDescent="0.25">
      <c r="A111" s="18"/>
      <c r="B111" s="18"/>
      <c r="C111" s="17"/>
      <c r="D111" s="17"/>
      <c r="E111" s="175"/>
      <c r="F111" s="175"/>
      <c r="G111" s="16"/>
    </row>
    <row r="112" spans="1:7" s="15" customFormat="1" x14ac:dyDescent="0.25">
      <c r="A112" s="18"/>
      <c r="B112" s="18"/>
      <c r="C112" s="17"/>
      <c r="D112" s="17"/>
      <c r="E112" s="175"/>
      <c r="F112" s="175"/>
      <c r="G112" s="16"/>
    </row>
    <row r="113" spans="1:7" s="15" customFormat="1" x14ac:dyDescent="0.25">
      <c r="A113" s="18"/>
      <c r="B113" s="18"/>
      <c r="C113" s="17"/>
      <c r="D113" s="17"/>
      <c r="E113" s="175"/>
      <c r="F113" s="175"/>
      <c r="G113" s="16"/>
    </row>
    <row r="114" spans="1:7" s="15" customFormat="1" x14ac:dyDescent="0.25">
      <c r="A114" s="18"/>
      <c r="B114" s="18"/>
      <c r="C114" s="17"/>
      <c r="D114" s="17"/>
      <c r="E114" s="175"/>
      <c r="F114" s="175"/>
      <c r="G114" s="16"/>
    </row>
    <row r="115" spans="1:7" s="15" customFormat="1" x14ac:dyDescent="0.25">
      <c r="A115" s="18"/>
      <c r="B115" s="18"/>
      <c r="C115" s="17"/>
      <c r="D115" s="17"/>
      <c r="E115" s="175"/>
      <c r="F115" s="175"/>
      <c r="G115" s="16"/>
    </row>
    <row r="116" spans="1:7" s="15" customFormat="1" x14ac:dyDescent="0.25">
      <c r="A116" s="18"/>
      <c r="B116" s="18"/>
      <c r="C116" s="17"/>
      <c r="D116" s="17"/>
      <c r="E116" s="175"/>
      <c r="F116" s="175"/>
      <c r="G116" s="16"/>
    </row>
    <row r="117" spans="1:7" s="15" customFormat="1" x14ac:dyDescent="0.25">
      <c r="A117" s="18"/>
      <c r="B117" s="18"/>
      <c r="C117" s="17"/>
      <c r="D117" s="17"/>
      <c r="E117" s="175"/>
      <c r="F117" s="175"/>
      <c r="G117" s="16"/>
    </row>
    <row r="118" spans="1:7" s="15" customFormat="1" x14ac:dyDescent="0.25">
      <c r="A118" s="18"/>
      <c r="B118" s="18"/>
      <c r="C118" s="17"/>
      <c r="D118" s="17"/>
      <c r="E118" s="175"/>
      <c r="F118" s="175"/>
      <c r="G118" s="16"/>
    </row>
    <row r="119" spans="1:7" s="15" customFormat="1" x14ac:dyDescent="0.25">
      <c r="A119" s="18"/>
      <c r="B119" s="18"/>
      <c r="C119" s="17"/>
      <c r="D119" s="17"/>
      <c r="E119" s="175"/>
      <c r="F119" s="175"/>
      <c r="G119" s="16"/>
    </row>
    <row r="120" spans="1:7" s="15" customFormat="1" x14ac:dyDescent="0.25">
      <c r="A120" s="18"/>
      <c r="B120" s="18"/>
      <c r="C120" s="17"/>
      <c r="D120" s="17"/>
      <c r="E120" s="175"/>
      <c r="F120" s="175"/>
      <c r="G120" s="16"/>
    </row>
    <row r="121" spans="1:7" s="15" customFormat="1" x14ac:dyDescent="0.25">
      <c r="A121" s="18"/>
      <c r="B121" s="18"/>
      <c r="C121" s="17"/>
      <c r="D121" s="17"/>
      <c r="E121" s="175"/>
      <c r="F121" s="175"/>
      <c r="G121" s="16"/>
    </row>
    <row r="122" spans="1:7" s="15" customFormat="1" x14ac:dyDescent="0.25">
      <c r="A122" s="18"/>
      <c r="B122" s="18"/>
      <c r="C122" s="17"/>
      <c r="D122" s="17"/>
      <c r="E122" s="175"/>
      <c r="F122" s="175"/>
      <c r="G122" s="16"/>
    </row>
    <row r="123" spans="1:7" s="15" customFormat="1" x14ac:dyDescent="0.25">
      <c r="A123" s="18"/>
      <c r="B123" s="18"/>
      <c r="C123" s="17"/>
      <c r="D123" s="17"/>
      <c r="E123" s="175"/>
      <c r="F123" s="175"/>
      <c r="G123" s="16"/>
    </row>
    <row r="124" spans="1:7" s="15" customFormat="1" x14ac:dyDescent="0.25">
      <c r="A124" s="18"/>
      <c r="B124" s="18"/>
      <c r="C124" s="17"/>
      <c r="D124" s="17"/>
      <c r="E124" s="175"/>
      <c r="F124" s="175"/>
      <c r="G124" s="16"/>
    </row>
    <row r="125" spans="1:7" s="15" customFormat="1" x14ac:dyDescent="0.25">
      <c r="A125" s="18"/>
      <c r="B125" s="18"/>
      <c r="C125" s="17"/>
      <c r="D125" s="17"/>
      <c r="E125" s="175"/>
      <c r="F125" s="175"/>
      <c r="G125" s="16"/>
    </row>
    <row r="126" spans="1:7" s="15" customFormat="1" x14ac:dyDescent="0.25">
      <c r="A126" s="18"/>
      <c r="B126" s="18"/>
      <c r="C126" s="17"/>
      <c r="D126" s="17"/>
      <c r="E126" s="175"/>
      <c r="F126" s="175"/>
      <c r="G126" s="16"/>
    </row>
    <row r="127" spans="1:7" s="15" customFormat="1" x14ac:dyDescent="0.25">
      <c r="A127" s="18"/>
      <c r="B127" s="18"/>
      <c r="C127" s="17"/>
      <c r="D127" s="17"/>
      <c r="E127" s="175"/>
      <c r="F127" s="175"/>
      <c r="G127" s="16"/>
    </row>
    <row r="128" spans="1:7" s="15" customFormat="1" x14ac:dyDescent="0.25">
      <c r="A128" s="18"/>
      <c r="B128" s="18"/>
      <c r="C128" s="17"/>
      <c r="D128" s="17"/>
      <c r="E128" s="175"/>
      <c r="F128" s="175"/>
      <c r="G128" s="16"/>
    </row>
    <row r="129" spans="1:7" s="15" customFormat="1" x14ac:dyDescent="0.25">
      <c r="A129" s="18"/>
      <c r="B129" s="18"/>
      <c r="C129" s="17"/>
      <c r="D129" s="17"/>
      <c r="E129" s="175"/>
      <c r="F129" s="175"/>
      <c r="G129" s="16"/>
    </row>
    <row r="130" spans="1:7" s="15" customFormat="1" x14ac:dyDescent="0.25">
      <c r="A130" s="18"/>
      <c r="B130" s="18"/>
      <c r="C130" s="17"/>
      <c r="D130" s="17"/>
      <c r="E130" s="175"/>
      <c r="F130" s="175"/>
      <c r="G130" s="16"/>
    </row>
    <row r="131" spans="1:7" s="15" customFormat="1" x14ac:dyDescent="0.25">
      <c r="A131" s="18"/>
      <c r="B131" s="18"/>
      <c r="C131" s="17"/>
      <c r="D131" s="17"/>
      <c r="E131" s="175"/>
      <c r="F131" s="175"/>
      <c r="G131" s="16"/>
    </row>
    <row r="132" spans="1:7" s="15" customFormat="1" x14ac:dyDescent="0.25">
      <c r="A132" s="18"/>
      <c r="B132" s="18"/>
      <c r="C132" s="17"/>
      <c r="D132" s="17"/>
      <c r="E132" s="175"/>
      <c r="F132" s="175"/>
      <c r="G132" s="16"/>
    </row>
    <row r="133" spans="1:7" s="15" customFormat="1" x14ac:dyDescent="0.25">
      <c r="A133" s="18"/>
      <c r="B133" s="18"/>
      <c r="C133" s="17"/>
      <c r="D133" s="17"/>
      <c r="E133" s="175"/>
      <c r="F133" s="175"/>
      <c r="G133" s="16"/>
    </row>
    <row r="134" spans="1:7" s="15" customFormat="1" x14ac:dyDescent="0.25">
      <c r="A134" s="18"/>
      <c r="B134" s="18"/>
      <c r="C134" s="17"/>
      <c r="D134" s="17"/>
      <c r="E134" s="175"/>
      <c r="F134" s="175"/>
      <c r="G134" s="16"/>
    </row>
    <row r="135" spans="1:7" s="15" customFormat="1" x14ac:dyDescent="0.25">
      <c r="A135" s="18"/>
      <c r="B135" s="18"/>
      <c r="C135" s="17"/>
      <c r="D135" s="17"/>
      <c r="E135" s="175"/>
      <c r="F135" s="175"/>
      <c r="G135" s="16"/>
    </row>
    <row r="136" spans="1:7" s="15" customFormat="1" x14ac:dyDescent="0.25">
      <c r="A136" s="18"/>
      <c r="B136" s="18"/>
      <c r="C136" s="17"/>
      <c r="D136" s="17"/>
      <c r="E136" s="175"/>
      <c r="F136" s="175"/>
      <c r="G136" s="16"/>
    </row>
    <row r="137" spans="1:7" s="15" customFormat="1" x14ac:dyDescent="0.25">
      <c r="A137" s="18"/>
      <c r="B137" s="18"/>
      <c r="C137" s="17"/>
      <c r="D137" s="17"/>
      <c r="E137" s="175"/>
      <c r="F137" s="175"/>
      <c r="G137" s="16"/>
    </row>
    <row r="138" spans="1:7" s="15" customFormat="1" x14ac:dyDescent="0.25">
      <c r="A138" s="18"/>
      <c r="B138" s="18"/>
      <c r="C138" s="17"/>
      <c r="D138" s="17"/>
      <c r="E138" s="175"/>
      <c r="F138" s="175"/>
      <c r="G138" s="16"/>
    </row>
    <row r="139" spans="1:7" s="15" customFormat="1" x14ac:dyDescent="0.25">
      <c r="A139" s="18"/>
      <c r="B139" s="18"/>
      <c r="C139" s="18"/>
      <c r="D139" s="17"/>
      <c r="E139" s="175"/>
      <c r="F139" s="175"/>
      <c r="G139" s="16"/>
    </row>
    <row r="140" spans="1:7" s="15" customFormat="1" x14ac:dyDescent="0.25">
      <c r="A140" s="18"/>
      <c r="B140" s="18"/>
      <c r="C140" s="18"/>
      <c r="D140" s="17"/>
      <c r="E140" s="175"/>
      <c r="F140" s="175"/>
      <c r="G140" s="16"/>
    </row>
    <row r="141" spans="1:7" s="15" customFormat="1" x14ac:dyDescent="0.25">
      <c r="A141" s="18"/>
      <c r="B141" s="18"/>
      <c r="C141" s="18"/>
      <c r="D141" s="17"/>
      <c r="E141" s="175"/>
      <c r="F141" s="175"/>
      <c r="G141" s="16"/>
    </row>
    <row r="142" spans="1:7" s="15" customFormat="1" x14ac:dyDescent="0.25">
      <c r="A142" s="18"/>
      <c r="B142" s="18"/>
      <c r="C142" s="18"/>
      <c r="D142" s="17"/>
      <c r="E142" s="175"/>
      <c r="F142" s="175"/>
      <c r="G142" s="16"/>
    </row>
    <row r="143" spans="1:7" s="15" customFormat="1" x14ac:dyDescent="0.25">
      <c r="A143" s="18"/>
      <c r="B143" s="18"/>
      <c r="C143" s="18"/>
      <c r="D143" s="17"/>
      <c r="E143" s="175"/>
      <c r="F143" s="175"/>
      <c r="G143" s="16"/>
    </row>
    <row r="144" spans="1:7" s="15" customFormat="1" x14ac:dyDescent="0.25">
      <c r="A144" s="18"/>
      <c r="B144" s="18"/>
      <c r="C144" s="18"/>
      <c r="D144" s="17"/>
      <c r="E144" s="175"/>
      <c r="F144" s="175"/>
      <c r="G144" s="16"/>
    </row>
    <row r="145" spans="1:7" s="15" customFormat="1" x14ac:dyDescent="0.25">
      <c r="A145" s="18"/>
      <c r="B145" s="18"/>
      <c r="C145" s="18"/>
      <c r="D145" s="17"/>
      <c r="E145" s="175"/>
      <c r="F145" s="175"/>
      <c r="G145" s="16"/>
    </row>
    <row r="146" spans="1:7" s="15" customFormat="1" x14ac:dyDescent="0.25">
      <c r="A146" s="18"/>
      <c r="B146" s="18"/>
      <c r="C146" s="18"/>
      <c r="D146" s="17"/>
      <c r="E146" s="175"/>
      <c r="F146" s="175"/>
      <c r="G146" s="16"/>
    </row>
    <row r="147" spans="1:7" s="15" customFormat="1" x14ac:dyDescent="0.25">
      <c r="A147" s="18"/>
      <c r="B147" s="18"/>
      <c r="C147" s="18"/>
      <c r="D147" s="17"/>
      <c r="E147" s="175"/>
      <c r="F147" s="175"/>
      <c r="G147" s="16"/>
    </row>
    <row r="148" spans="1:7" s="15" customFormat="1" x14ac:dyDescent="0.25">
      <c r="A148" s="18"/>
      <c r="B148" s="18"/>
      <c r="C148" s="18"/>
      <c r="D148" s="17"/>
      <c r="E148" s="175"/>
      <c r="F148" s="175"/>
      <c r="G148" s="16"/>
    </row>
    <row r="149" spans="1:7" s="15" customFormat="1" x14ac:dyDescent="0.25">
      <c r="A149" s="18"/>
      <c r="B149" s="18"/>
      <c r="C149" s="18"/>
      <c r="D149" s="17"/>
      <c r="E149" s="175"/>
      <c r="F149" s="175"/>
      <c r="G149" s="16"/>
    </row>
    <row r="150" spans="1:7" s="15" customFormat="1" x14ac:dyDescent="0.25">
      <c r="A150" s="18"/>
      <c r="B150" s="18"/>
      <c r="C150" s="18"/>
      <c r="D150" s="17"/>
      <c r="E150" s="175"/>
      <c r="F150" s="175"/>
      <c r="G150" s="16"/>
    </row>
    <row r="151" spans="1:7" s="15" customFormat="1" x14ac:dyDescent="0.25">
      <c r="A151" s="13"/>
      <c r="B151" s="13"/>
      <c r="C151" s="13"/>
      <c r="D151" s="14"/>
      <c r="E151" s="175"/>
      <c r="F151" s="175"/>
      <c r="G151" s="16"/>
    </row>
    <row r="152" spans="1:7" s="15" customFormat="1" x14ac:dyDescent="0.25">
      <c r="A152" s="13"/>
      <c r="B152" s="13"/>
      <c r="C152" s="13"/>
      <c r="D152" s="14"/>
      <c r="E152" s="175"/>
      <c r="F152" s="175"/>
      <c r="G152" s="16"/>
    </row>
    <row r="153" spans="1:7" s="15" customFormat="1" x14ac:dyDescent="0.25">
      <c r="A153" s="13"/>
      <c r="B153" s="13"/>
      <c r="C153" s="13"/>
      <c r="D153" s="14"/>
      <c r="E153" s="175"/>
      <c r="F153" s="175"/>
      <c r="G153" s="16"/>
    </row>
    <row r="154" spans="1:7" s="15" customFormat="1" x14ac:dyDescent="0.25">
      <c r="A154" s="13"/>
      <c r="B154" s="13"/>
      <c r="C154" s="13"/>
      <c r="D154" s="14"/>
      <c r="E154" s="175"/>
      <c r="F154" s="175"/>
      <c r="G154" s="16"/>
    </row>
    <row r="155" spans="1:7" s="15" customFormat="1" x14ac:dyDescent="0.25">
      <c r="A155" s="13"/>
      <c r="B155" s="13"/>
      <c r="C155" s="13"/>
      <c r="D155" s="14"/>
      <c r="E155" s="175"/>
      <c r="F155" s="175"/>
      <c r="G155" s="16"/>
    </row>
    <row r="156" spans="1:7" s="15" customFormat="1" x14ac:dyDescent="0.25">
      <c r="A156" s="13"/>
      <c r="B156" s="13"/>
      <c r="C156" s="13"/>
      <c r="D156" s="14"/>
      <c r="E156" s="175"/>
      <c r="F156" s="175"/>
      <c r="G156" s="16"/>
    </row>
    <row r="157" spans="1:7" s="15" customFormat="1" x14ac:dyDescent="0.25">
      <c r="A157" s="13"/>
      <c r="B157" s="13"/>
      <c r="C157" s="13"/>
      <c r="D157" s="14"/>
      <c r="E157" s="175"/>
      <c r="F157" s="175"/>
      <c r="G157" s="16"/>
    </row>
    <row r="158" spans="1:7" s="15" customFormat="1" x14ac:dyDescent="0.25">
      <c r="A158" s="13"/>
      <c r="B158" s="13"/>
      <c r="C158" s="13"/>
      <c r="D158" s="14"/>
      <c r="E158" s="175"/>
      <c r="F158" s="175"/>
      <c r="G158" s="16"/>
    </row>
    <row r="159" spans="1:7" s="15" customFormat="1" x14ac:dyDescent="0.25">
      <c r="A159" s="13"/>
      <c r="B159" s="13"/>
      <c r="C159" s="13"/>
      <c r="D159" s="14"/>
      <c r="E159" s="175"/>
      <c r="F159" s="175"/>
      <c r="G159" s="16"/>
    </row>
    <row r="160" spans="1:7" s="15" customFormat="1" x14ac:dyDescent="0.25">
      <c r="A160" s="13"/>
      <c r="B160" s="13"/>
      <c r="C160" s="13"/>
      <c r="D160" s="14"/>
      <c r="E160" s="175"/>
      <c r="F160" s="175"/>
      <c r="G160" s="16"/>
    </row>
    <row r="161" spans="1:7" s="15" customFormat="1" x14ac:dyDescent="0.25">
      <c r="A161" s="13"/>
      <c r="B161" s="13"/>
      <c r="C161" s="13"/>
      <c r="D161" s="14"/>
      <c r="E161" s="175"/>
      <c r="F161" s="175"/>
      <c r="G161" s="16"/>
    </row>
    <row r="162" spans="1:7" s="15" customFormat="1" x14ac:dyDescent="0.25">
      <c r="A162" s="13"/>
      <c r="B162" s="13"/>
      <c r="C162" s="13"/>
      <c r="D162" s="14"/>
      <c r="E162" s="175"/>
      <c r="F162" s="175"/>
      <c r="G162" s="16"/>
    </row>
    <row r="163" spans="1:7" s="15" customFormat="1" x14ac:dyDescent="0.25">
      <c r="A163" s="13"/>
      <c r="B163" s="13"/>
      <c r="C163" s="13"/>
      <c r="D163" s="14"/>
      <c r="E163" s="175"/>
      <c r="F163" s="175"/>
      <c r="G163" s="16"/>
    </row>
    <row r="164" spans="1:7" s="15" customFormat="1" x14ac:dyDescent="0.25">
      <c r="A164" s="13"/>
      <c r="B164" s="13"/>
      <c r="C164" s="13"/>
      <c r="D164" s="14"/>
      <c r="E164" s="175"/>
      <c r="F164" s="175"/>
      <c r="G164" s="16"/>
    </row>
    <row r="165" spans="1:7" s="15" customFormat="1" x14ac:dyDescent="0.25">
      <c r="A165" s="13"/>
      <c r="B165" s="13"/>
      <c r="C165" s="13"/>
      <c r="D165" s="14"/>
      <c r="E165" s="175"/>
      <c r="F165" s="175"/>
      <c r="G165" s="16"/>
    </row>
    <row r="166" spans="1:7" s="15" customFormat="1" x14ac:dyDescent="0.25">
      <c r="A166" s="13"/>
      <c r="B166" s="13"/>
      <c r="C166" s="13"/>
      <c r="D166" s="14"/>
      <c r="E166" s="175"/>
      <c r="F166" s="175"/>
      <c r="G166" s="16"/>
    </row>
    <row r="167" spans="1:7" s="15" customFormat="1" x14ac:dyDescent="0.25">
      <c r="A167" s="13"/>
      <c r="B167" s="13"/>
      <c r="C167" s="13"/>
      <c r="D167" s="14"/>
      <c r="E167" s="175"/>
      <c r="F167" s="175"/>
      <c r="G167" s="16"/>
    </row>
    <row r="168" spans="1:7" s="15" customFormat="1" x14ac:dyDescent="0.25">
      <c r="A168" s="13"/>
      <c r="B168" s="13"/>
      <c r="C168" s="13"/>
      <c r="D168" s="14"/>
      <c r="E168" s="175"/>
      <c r="F168" s="175"/>
      <c r="G168" s="16"/>
    </row>
    <row r="169" spans="1:7" s="15" customFormat="1" x14ac:dyDescent="0.25">
      <c r="A169" s="13"/>
      <c r="B169" s="13"/>
      <c r="C169" s="13"/>
      <c r="D169" s="14"/>
      <c r="E169" s="175"/>
      <c r="F169" s="175"/>
      <c r="G169" s="16"/>
    </row>
    <row r="170" spans="1:7" s="15" customFormat="1" x14ac:dyDescent="0.25">
      <c r="A170" s="13"/>
      <c r="B170" s="13"/>
      <c r="C170" s="13"/>
      <c r="D170" s="14"/>
      <c r="E170" s="175"/>
      <c r="F170" s="175"/>
      <c r="G170" s="16"/>
    </row>
    <row r="171" spans="1:7" s="15" customFormat="1" x14ac:dyDescent="0.25">
      <c r="A171" s="13"/>
      <c r="B171" s="13"/>
      <c r="C171" s="13"/>
      <c r="D171" s="14"/>
      <c r="E171" s="175"/>
      <c r="F171" s="175"/>
      <c r="G171" s="16"/>
    </row>
    <row r="172" spans="1:7" s="15" customFormat="1" x14ac:dyDescent="0.25">
      <c r="A172" s="13"/>
      <c r="B172" s="13"/>
      <c r="C172" s="13"/>
      <c r="D172" s="14"/>
      <c r="E172" s="175"/>
      <c r="F172" s="175"/>
      <c r="G172" s="16"/>
    </row>
    <row r="173" spans="1:7" s="15" customFormat="1" x14ac:dyDescent="0.25">
      <c r="A173" s="13"/>
      <c r="B173" s="13"/>
      <c r="C173" s="13"/>
      <c r="D173" s="14"/>
      <c r="E173" s="175"/>
      <c r="F173" s="175"/>
      <c r="G173" s="16"/>
    </row>
    <row r="174" spans="1:7" s="15" customFormat="1" x14ac:dyDescent="0.25">
      <c r="A174" s="13"/>
      <c r="B174" s="13"/>
      <c r="C174" s="13"/>
      <c r="D174" s="14"/>
      <c r="E174" s="175"/>
      <c r="F174" s="175"/>
      <c r="G174" s="16"/>
    </row>
    <row r="175" spans="1:7" s="15" customFormat="1" x14ac:dyDescent="0.25">
      <c r="A175" s="13"/>
      <c r="B175" s="13"/>
      <c r="C175" s="13"/>
      <c r="D175" s="14"/>
      <c r="E175" s="175"/>
      <c r="F175" s="175"/>
      <c r="G175" s="16"/>
    </row>
    <row r="176" spans="1:7" s="15" customFormat="1" x14ac:dyDescent="0.25">
      <c r="A176" s="13"/>
      <c r="B176" s="13"/>
      <c r="C176" s="13"/>
      <c r="D176" s="14"/>
      <c r="E176" s="175"/>
      <c r="F176" s="175"/>
      <c r="G176" s="16"/>
    </row>
    <row r="177" spans="1:7" s="15" customFormat="1" x14ac:dyDescent="0.25">
      <c r="A177" s="13"/>
      <c r="B177" s="13"/>
      <c r="C177" s="13"/>
      <c r="D177" s="14"/>
      <c r="E177" s="175"/>
      <c r="F177" s="175"/>
      <c r="G177" s="16"/>
    </row>
    <row r="178" spans="1:7" s="15" customFormat="1" x14ac:dyDescent="0.25">
      <c r="A178" s="13"/>
      <c r="B178" s="13"/>
      <c r="C178" s="13"/>
      <c r="D178" s="14"/>
      <c r="E178" s="175"/>
      <c r="F178" s="175"/>
      <c r="G178" s="16"/>
    </row>
    <row r="179" spans="1:7" s="15" customFormat="1" x14ac:dyDescent="0.25">
      <c r="A179" s="13"/>
      <c r="B179" s="13"/>
      <c r="C179" s="13"/>
      <c r="D179" s="14"/>
      <c r="E179" s="175"/>
      <c r="F179" s="175"/>
      <c r="G179" s="16"/>
    </row>
    <row r="180" spans="1:7" s="15" customFormat="1" x14ac:dyDescent="0.25">
      <c r="A180" s="13"/>
      <c r="B180" s="13"/>
      <c r="C180" s="13"/>
      <c r="D180" s="14"/>
      <c r="E180" s="175"/>
      <c r="F180" s="175"/>
      <c r="G180" s="16"/>
    </row>
    <row r="181" spans="1:7" s="15" customFormat="1" x14ac:dyDescent="0.25">
      <c r="A181" s="13"/>
      <c r="B181" s="13"/>
      <c r="C181" s="13"/>
      <c r="D181" s="14"/>
      <c r="E181" s="175"/>
      <c r="F181" s="175"/>
      <c r="G181" s="16"/>
    </row>
    <row r="182" spans="1:7" s="15" customFormat="1" x14ac:dyDescent="0.25">
      <c r="A182" s="13"/>
      <c r="B182" s="13"/>
      <c r="C182" s="13"/>
      <c r="D182" s="14"/>
      <c r="E182" s="175"/>
      <c r="F182" s="175"/>
      <c r="G182" s="16"/>
    </row>
    <row r="183" spans="1:7" s="15" customFormat="1" x14ac:dyDescent="0.25">
      <c r="A183" s="13"/>
      <c r="B183" s="13"/>
      <c r="C183" s="13"/>
      <c r="D183" s="14"/>
      <c r="E183" s="175"/>
      <c r="F183" s="175"/>
      <c r="G183" s="16"/>
    </row>
    <row r="184" spans="1:7" s="15" customFormat="1" x14ac:dyDescent="0.25">
      <c r="A184" s="13"/>
      <c r="B184" s="13"/>
      <c r="C184" s="13"/>
      <c r="D184" s="14"/>
      <c r="E184" s="175"/>
      <c r="F184" s="175"/>
      <c r="G184" s="16"/>
    </row>
    <row r="185" spans="1:7" s="15" customFormat="1" x14ac:dyDescent="0.25">
      <c r="A185" s="13"/>
      <c r="B185" s="13"/>
      <c r="C185" s="13"/>
      <c r="D185" s="14"/>
      <c r="E185" s="175"/>
      <c r="F185" s="175"/>
      <c r="G185" s="16"/>
    </row>
    <row r="186" spans="1:7" s="15" customFormat="1" x14ac:dyDescent="0.25">
      <c r="A186" s="13"/>
      <c r="B186" s="13"/>
      <c r="C186" s="13"/>
      <c r="D186" s="14"/>
      <c r="E186" s="175"/>
      <c r="F186" s="175"/>
      <c r="G186" s="16"/>
    </row>
    <row r="187" spans="1:7" s="15" customFormat="1" x14ac:dyDescent="0.25">
      <c r="A187" s="13"/>
      <c r="B187" s="13"/>
      <c r="C187" s="13"/>
      <c r="D187" s="14"/>
      <c r="E187" s="175"/>
      <c r="F187" s="175"/>
      <c r="G187" s="16"/>
    </row>
    <row r="188" spans="1:7" s="15" customFormat="1" x14ac:dyDescent="0.25">
      <c r="A188" s="13"/>
      <c r="B188" s="13"/>
      <c r="C188" s="13"/>
      <c r="D188" s="14"/>
      <c r="E188" s="175"/>
      <c r="F188" s="175"/>
      <c r="G188" s="16"/>
    </row>
    <row r="189" spans="1:7" s="15" customFormat="1" x14ac:dyDescent="0.25">
      <c r="A189" s="13"/>
      <c r="B189" s="13"/>
      <c r="C189" s="13"/>
      <c r="D189" s="14"/>
      <c r="E189" s="175"/>
      <c r="F189" s="175"/>
      <c r="G189" s="16"/>
    </row>
    <row r="190" spans="1:7" s="15" customFormat="1" x14ac:dyDescent="0.25">
      <c r="A190" s="13"/>
      <c r="B190" s="13"/>
      <c r="C190" s="13"/>
      <c r="D190" s="14"/>
      <c r="E190" s="175"/>
      <c r="F190" s="175"/>
      <c r="G190" s="16"/>
    </row>
    <row r="191" spans="1:7" s="15" customFormat="1" x14ac:dyDescent="0.25">
      <c r="A191" s="13"/>
      <c r="B191" s="13"/>
      <c r="C191" s="13"/>
      <c r="D191" s="14"/>
      <c r="E191" s="175"/>
      <c r="F191" s="175"/>
      <c r="G191" s="16"/>
    </row>
    <row r="192" spans="1:7" s="15" customFormat="1" x14ac:dyDescent="0.25">
      <c r="A192" s="13"/>
      <c r="B192" s="13"/>
      <c r="C192" s="13"/>
      <c r="D192" s="14"/>
      <c r="E192" s="175"/>
      <c r="F192" s="175"/>
      <c r="G192" s="16"/>
    </row>
    <row r="193" spans="1:7" s="15" customFormat="1" x14ac:dyDescent="0.25">
      <c r="A193" s="13"/>
      <c r="B193" s="13"/>
      <c r="C193" s="13"/>
      <c r="D193" s="14"/>
      <c r="E193" s="175"/>
      <c r="F193" s="175"/>
      <c r="G193" s="16"/>
    </row>
    <row r="194" spans="1:7" s="15" customFormat="1" x14ac:dyDescent="0.25">
      <c r="A194" s="13"/>
      <c r="B194" s="13"/>
      <c r="C194" s="13"/>
      <c r="D194" s="14"/>
      <c r="E194" s="175"/>
      <c r="F194" s="175"/>
      <c r="G194" s="16"/>
    </row>
    <row r="195" spans="1:7" s="15" customFormat="1" x14ac:dyDescent="0.25">
      <c r="A195" s="13"/>
      <c r="B195" s="13"/>
      <c r="C195" s="13"/>
      <c r="D195" s="14"/>
      <c r="E195" s="175"/>
      <c r="F195" s="175"/>
      <c r="G195" s="16"/>
    </row>
    <row r="196" spans="1:7" s="15" customFormat="1" x14ac:dyDescent="0.25">
      <c r="A196" s="13"/>
      <c r="B196" s="13"/>
      <c r="C196" s="13"/>
      <c r="D196" s="14"/>
      <c r="E196" s="175"/>
      <c r="F196" s="175"/>
      <c r="G196" s="16"/>
    </row>
    <row r="197" spans="1:7" s="15" customFormat="1" x14ac:dyDescent="0.25">
      <c r="A197" s="13"/>
      <c r="B197" s="13"/>
      <c r="C197" s="13"/>
      <c r="D197" s="14"/>
      <c r="E197" s="175"/>
      <c r="F197" s="175"/>
      <c r="G197" s="16"/>
    </row>
    <row r="198" spans="1:7" s="15" customFormat="1" x14ac:dyDescent="0.25">
      <c r="A198" s="13"/>
      <c r="B198" s="13"/>
      <c r="C198" s="13"/>
      <c r="D198" s="14"/>
      <c r="E198" s="175"/>
      <c r="F198" s="175"/>
      <c r="G198" s="16"/>
    </row>
    <row r="199" spans="1:7" s="15" customFormat="1" x14ac:dyDescent="0.25">
      <c r="A199" s="13"/>
      <c r="B199" s="13"/>
      <c r="C199" s="13"/>
      <c r="D199" s="14"/>
      <c r="E199" s="175"/>
      <c r="F199" s="175"/>
      <c r="G199" s="16"/>
    </row>
    <row r="200" spans="1:7" s="15" customFormat="1" x14ac:dyDescent="0.25">
      <c r="A200" s="13"/>
      <c r="B200" s="13"/>
      <c r="C200" s="13"/>
      <c r="D200" s="14"/>
      <c r="E200" s="175"/>
      <c r="F200" s="175"/>
      <c r="G200" s="16"/>
    </row>
    <row r="201" spans="1:7" s="15" customFormat="1" x14ac:dyDescent="0.25">
      <c r="A201" s="13"/>
      <c r="B201" s="13"/>
      <c r="C201" s="13"/>
      <c r="D201" s="14"/>
      <c r="E201" s="175"/>
      <c r="F201" s="175"/>
      <c r="G201" s="16"/>
    </row>
    <row r="202" spans="1:7" s="15" customFormat="1" x14ac:dyDescent="0.25">
      <c r="A202" s="13"/>
      <c r="B202" s="13"/>
      <c r="C202" s="13"/>
      <c r="D202" s="14"/>
      <c r="E202" s="175"/>
      <c r="F202" s="175"/>
      <c r="G202" s="16"/>
    </row>
    <row r="203" spans="1:7" s="15" customFormat="1" x14ac:dyDescent="0.25">
      <c r="A203" s="13"/>
      <c r="B203" s="13"/>
      <c r="C203" s="13"/>
      <c r="D203" s="14"/>
      <c r="E203" s="175"/>
      <c r="F203" s="175"/>
      <c r="G203" s="16"/>
    </row>
    <row r="204" spans="1:7" s="15" customFormat="1" x14ac:dyDescent="0.25">
      <c r="A204" s="13"/>
      <c r="B204" s="13"/>
      <c r="C204" s="13"/>
      <c r="D204" s="14"/>
      <c r="E204" s="175"/>
      <c r="F204" s="175"/>
      <c r="G204" s="16"/>
    </row>
    <row r="205" spans="1:7" s="15" customFormat="1" x14ac:dyDescent="0.25">
      <c r="A205" s="13"/>
      <c r="B205" s="13"/>
      <c r="C205" s="13"/>
      <c r="D205" s="14"/>
      <c r="E205" s="175"/>
      <c r="F205" s="175"/>
      <c r="G205" s="16"/>
    </row>
    <row r="206" spans="1:7" s="15" customFormat="1" x14ac:dyDescent="0.25">
      <c r="A206" s="13"/>
      <c r="B206" s="13"/>
      <c r="C206" s="13"/>
      <c r="D206" s="14"/>
      <c r="E206" s="175"/>
      <c r="F206" s="175"/>
      <c r="G206" s="16"/>
    </row>
    <row r="207" spans="1:7" s="15" customFormat="1" x14ac:dyDescent="0.25">
      <c r="A207" s="13"/>
      <c r="B207" s="13"/>
      <c r="C207" s="13"/>
      <c r="D207" s="14"/>
      <c r="E207" s="175"/>
      <c r="F207" s="175"/>
      <c r="G207" s="16"/>
    </row>
    <row r="208" spans="1:7" s="15" customFormat="1" x14ac:dyDescent="0.25">
      <c r="A208" s="13"/>
      <c r="B208" s="13"/>
      <c r="C208" s="13"/>
      <c r="D208" s="14"/>
      <c r="E208" s="175"/>
      <c r="F208" s="175"/>
      <c r="G208" s="16"/>
    </row>
    <row r="209" spans="1:7" s="15" customFormat="1" x14ac:dyDescent="0.25">
      <c r="A209" s="13"/>
      <c r="B209" s="13"/>
      <c r="C209" s="13"/>
      <c r="D209" s="14"/>
      <c r="E209" s="175"/>
      <c r="F209" s="175"/>
      <c r="G209" s="16"/>
    </row>
    <row r="210" spans="1:7" s="15" customFormat="1" x14ac:dyDescent="0.25">
      <c r="A210" s="13"/>
      <c r="B210" s="13"/>
      <c r="C210" s="13"/>
      <c r="D210" s="14"/>
      <c r="E210" s="175"/>
      <c r="F210" s="175"/>
      <c r="G210" s="16"/>
    </row>
    <row r="211" spans="1:7" s="15" customFormat="1" x14ac:dyDescent="0.25">
      <c r="A211" s="13"/>
      <c r="B211" s="13"/>
      <c r="C211" s="13"/>
      <c r="D211" s="14"/>
      <c r="E211" s="175"/>
      <c r="F211" s="175"/>
      <c r="G211" s="16"/>
    </row>
    <row r="212" spans="1:7" s="15" customFormat="1" x14ac:dyDescent="0.25">
      <c r="A212" s="13"/>
      <c r="B212" s="13"/>
      <c r="C212" s="13"/>
      <c r="D212" s="14"/>
      <c r="E212" s="175"/>
      <c r="F212" s="175"/>
      <c r="G212" s="16"/>
    </row>
    <row r="213" spans="1:7" s="15" customFormat="1" x14ac:dyDescent="0.25">
      <c r="A213" s="13"/>
      <c r="B213" s="13"/>
      <c r="C213" s="13"/>
      <c r="D213" s="14"/>
      <c r="E213" s="175"/>
      <c r="F213" s="175"/>
      <c r="G213" s="16"/>
    </row>
    <row r="214" spans="1:7" s="15" customFormat="1" x14ac:dyDescent="0.25">
      <c r="A214" s="13"/>
      <c r="B214" s="13"/>
      <c r="C214" s="13"/>
      <c r="D214" s="14"/>
      <c r="E214" s="175"/>
      <c r="F214" s="175"/>
      <c r="G214" s="16"/>
    </row>
  </sheetData>
  <mergeCells count="28">
    <mergeCell ref="A57:G57"/>
    <mergeCell ref="A9:B9"/>
    <mergeCell ref="C9:C10"/>
    <mergeCell ref="D9:D10"/>
    <mergeCell ref="E9:F9"/>
    <mergeCell ref="A11:A19"/>
    <mergeCell ref="B11:B19"/>
    <mergeCell ref="C11:C19"/>
    <mergeCell ref="C47:C55"/>
    <mergeCell ref="A47:A55"/>
    <mergeCell ref="B47:B55"/>
    <mergeCell ref="G9:G10"/>
    <mergeCell ref="A20:A28"/>
    <mergeCell ref="B20:B28"/>
    <mergeCell ref="C20:C28"/>
    <mergeCell ref="A29:A37"/>
    <mergeCell ref="H9:H10"/>
    <mergeCell ref="A56:H56"/>
    <mergeCell ref="A2:G2"/>
    <mergeCell ref="A3:G3"/>
    <mergeCell ref="C38:C46"/>
    <mergeCell ref="A4:G4"/>
    <mergeCell ref="A6:F6"/>
    <mergeCell ref="A7:F7"/>
    <mergeCell ref="B29:B37"/>
    <mergeCell ref="C29:C37"/>
    <mergeCell ref="A38:A46"/>
    <mergeCell ref="B38:B46"/>
  </mergeCells>
  <printOptions horizontalCentered="1"/>
  <pageMargins left="0.15748031496062992" right="0.15748031496062992" top="0.11811023622047245" bottom="3.937007874015748E-2" header="0.27559055118110237" footer="0.15748031496062992"/>
  <pageSetup paperSize="9" scale="70" fitToHeight="3" orientation="portrait"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view="pageBreakPreview" topLeftCell="A145" zoomScale="110" zoomScaleNormal="120" zoomScaleSheetLayoutView="110" workbookViewId="0">
      <selection activeCell="A8" sqref="A1:XFD1048576"/>
    </sheetView>
  </sheetViews>
  <sheetFormatPr defaultRowHeight="12" x14ac:dyDescent="0.25"/>
  <cols>
    <col min="1" max="4" width="4.140625" style="158" customWidth="1"/>
    <col min="5" max="5" width="33.7109375" style="158" customWidth="1"/>
    <col min="6" max="6" width="41.28515625" style="158" customWidth="1"/>
    <col min="7" max="8" width="10.85546875" style="105" customWidth="1"/>
    <col min="9" max="9" width="40.7109375" style="158" customWidth="1"/>
    <col min="10" max="10" width="41.140625" style="158" customWidth="1"/>
    <col min="11" max="11" width="32" style="158" customWidth="1"/>
    <col min="12" max="12" width="6.28515625" style="158" hidden="1" customWidth="1"/>
    <col min="13" max="13" width="8.42578125" style="158" hidden="1" customWidth="1"/>
    <col min="14" max="16384" width="9.140625" style="158"/>
  </cols>
  <sheetData>
    <row r="1" spans="1:14" x14ac:dyDescent="0.25">
      <c r="K1" s="106" t="s">
        <v>261</v>
      </c>
    </row>
    <row r="3" spans="1:14" s="77" customFormat="1" ht="12.75" x14ac:dyDescent="0.2">
      <c r="A3" s="422" t="s">
        <v>262</v>
      </c>
      <c r="B3" s="422"/>
      <c r="C3" s="422"/>
      <c r="D3" s="422"/>
      <c r="E3" s="422"/>
      <c r="F3" s="422"/>
      <c r="G3" s="422"/>
      <c r="H3" s="422"/>
      <c r="I3" s="422"/>
      <c r="J3" s="422"/>
      <c r="K3" s="422"/>
      <c r="L3" s="197"/>
      <c r="M3" s="197"/>
      <c r="N3" s="197"/>
    </row>
    <row r="4" spans="1:14" ht="24.75" customHeight="1" x14ac:dyDescent="0.25">
      <c r="A4" s="421" t="s">
        <v>568</v>
      </c>
      <c r="B4" s="421"/>
      <c r="C4" s="421"/>
      <c r="D4" s="421"/>
      <c r="E4" s="421"/>
      <c r="F4" s="421"/>
      <c r="G4" s="421"/>
      <c r="H4" s="421"/>
      <c r="I4" s="421"/>
      <c r="J4" s="421"/>
      <c r="K4" s="421"/>
      <c r="L4" s="1"/>
    </row>
    <row r="5" spans="1:14" ht="24" customHeight="1" x14ac:dyDescent="0.25">
      <c r="A5" s="431" t="s">
        <v>278</v>
      </c>
      <c r="B5" s="431"/>
      <c r="C5" s="431"/>
      <c r="D5" s="431"/>
      <c r="E5" s="431"/>
      <c r="F5" s="431"/>
      <c r="G5" s="431"/>
      <c r="H5" s="431"/>
      <c r="I5" s="431"/>
      <c r="J5" s="1"/>
      <c r="K5" s="1"/>
      <c r="L5" s="1"/>
    </row>
    <row r="6" spans="1:14" s="206" customFormat="1" ht="36" customHeight="1" x14ac:dyDescent="0.25">
      <c r="A6" s="367" t="s">
        <v>0</v>
      </c>
      <c r="B6" s="367"/>
      <c r="C6" s="367"/>
      <c r="D6" s="367"/>
      <c r="E6" s="367" t="s">
        <v>138</v>
      </c>
      <c r="F6" s="367" t="s">
        <v>510</v>
      </c>
      <c r="G6" s="358" t="s">
        <v>511</v>
      </c>
      <c r="H6" s="432" t="s">
        <v>512</v>
      </c>
      <c r="I6" s="429" t="s">
        <v>264</v>
      </c>
      <c r="J6" s="465" t="s">
        <v>265</v>
      </c>
      <c r="K6" s="467" t="s">
        <v>266</v>
      </c>
    </row>
    <row r="7" spans="1:14" s="206" customFormat="1" ht="9" customHeight="1" x14ac:dyDescent="0.25">
      <c r="A7" s="350" t="s">
        <v>2</v>
      </c>
      <c r="B7" s="350" t="s">
        <v>3</v>
      </c>
      <c r="C7" s="350" t="s">
        <v>4</v>
      </c>
      <c r="D7" s="350" t="s">
        <v>5</v>
      </c>
      <c r="E7" s="367"/>
      <c r="F7" s="367"/>
      <c r="G7" s="359"/>
      <c r="H7" s="433"/>
      <c r="I7" s="430"/>
      <c r="J7" s="466"/>
      <c r="K7" s="467"/>
    </row>
    <row r="8" spans="1:14" ht="9" hidden="1" customHeight="1" x14ac:dyDescent="0.25">
      <c r="A8" s="397">
        <v>30</v>
      </c>
      <c r="B8" s="397"/>
      <c r="C8" s="397"/>
      <c r="D8" s="397"/>
      <c r="E8" s="397" t="s">
        <v>11</v>
      </c>
      <c r="G8" s="423"/>
      <c r="H8" s="424"/>
      <c r="I8" s="397"/>
      <c r="J8" s="397"/>
      <c r="K8" s="397"/>
    </row>
    <row r="9" spans="1:14" ht="124.5" customHeight="1" x14ac:dyDescent="0.25">
      <c r="A9" s="398"/>
      <c r="B9" s="398"/>
      <c r="C9" s="398"/>
      <c r="D9" s="398"/>
      <c r="E9" s="398"/>
      <c r="F9" s="368" t="s">
        <v>693</v>
      </c>
      <c r="G9" s="425"/>
      <c r="H9" s="426"/>
      <c r="I9" s="398"/>
      <c r="J9" s="398"/>
      <c r="K9" s="398"/>
    </row>
    <row r="10" spans="1:14" ht="63" customHeight="1" x14ac:dyDescent="0.25">
      <c r="A10" s="398"/>
      <c r="B10" s="398"/>
      <c r="C10" s="398"/>
      <c r="D10" s="398"/>
      <c r="E10" s="398"/>
      <c r="F10" s="369"/>
      <c r="G10" s="425"/>
      <c r="H10" s="426"/>
      <c r="I10" s="398"/>
      <c r="J10" s="398"/>
      <c r="K10" s="398"/>
    </row>
    <row r="11" spans="1:14" ht="27.75" customHeight="1" x14ac:dyDescent="0.25">
      <c r="A11" s="398"/>
      <c r="B11" s="398"/>
      <c r="C11" s="398"/>
      <c r="D11" s="398"/>
      <c r="E11" s="398"/>
      <c r="F11" s="3" t="s">
        <v>468</v>
      </c>
      <c r="G11" s="425"/>
      <c r="H11" s="426"/>
      <c r="I11" s="398"/>
      <c r="J11" s="398"/>
      <c r="K11" s="398"/>
    </row>
    <row r="12" spans="1:14" ht="38.25" customHeight="1" x14ac:dyDescent="0.25">
      <c r="A12" s="398"/>
      <c r="B12" s="398"/>
      <c r="C12" s="398"/>
      <c r="D12" s="398"/>
      <c r="E12" s="398"/>
      <c r="F12" s="3" t="s">
        <v>634</v>
      </c>
      <c r="G12" s="425"/>
      <c r="H12" s="426"/>
      <c r="I12" s="398"/>
      <c r="J12" s="398"/>
      <c r="K12" s="398"/>
    </row>
    <row r="13" spans="1:14" ht="45" customHeight="1" x14ac:dyDescent="0.25">
      <c r="A13" s="398"/>
      <c r="B13" s="398"/>
      <c r="C13" s="398"/>
      <c r="D13" s="398"/>
      <c r="E13" s="398"/>
      <c r="F13" s="349" t="s">
        <v>679</v>
      </c>
      <c r="G13" s="425"/>
      <c r="H13" s="426"/>
      <c r="I13" s="398"/>
      <c r="J13" s="398"/>
      <c r="K13" s="398"/>
    </row>
    <row r="14" spans="1:14" ht="35.25" customHeight="1" x14ac:dyDescent="0.25">
      <c r="A14" s="398"/>
      <c r="B14" s="398"/>
      <c r="C14" s="398"/>
      <c r="D14" s="398"/>
      <c r="E14" s="398"/>
      <c r="F14" s="349" t="s">
        <v>705</v>
      </c>
      <c r="G14" s="425"/>
      <c r="H14" s="426"/>
      <c r="I14" s="398"/>
      <c r="J14" s="398"/>
      <c r="K14" s="398"/>
    </row>
    <row r="15" spans="1:14" ht="37.5" customHeight="1" x14ac:dyDescent="0.25">
      <c r="A15" s="399"/>
      <c r="B15" s="399"/>
      <c r="C15" s="399"/>
      <c r="D15" s="399"/>
      <c r="E15" s="399"/>
      <c r="F15" s="349" t="s">
        <v>631</v>
      </c>
      <c r="G15" s="427"/>
      <c r="H15" s="428"/>
      <c r="I15" s="399"/>
      <c r="J15" s="399"/>
      <c r="K15" s="399"/>
    </row>
    <row r="16" spans="1:14" x14ac:dyDescent="0.25">
      <c r="A16" s="381" t="s">
        <v>12</v>
      </c>
      <c r="B16" s="381" t="s">
        <v>13</v>
      </c>
      <c r="C16" s="381"/>
      <c r="D16" s="381"/>
      <c r="E16" s="368" t="s">
        <v>14</v>
      </c>
      <c r="F16" s="368" t="s">
        <v>753</v>
      </c>
      <c r="G16" s="423"/>
      <c r="H16" s="434"/>
      <c r="I16" s="397"/>
      <c r="J16" s="397"/>
      <c r="K16" s="397"/>
    </row>
    <row r="17" spans="1:12" x14ac:dyDescent="0.25">
      <c r="A17" s="439"/>
      <c r="B17" s="439"/>
      <c r="C17" s="439"/>
      <c r="D17" s="439"/>
      <c r="E17" s="375"/>
      <c r="F17" s="375"/>
      <c r="G17" s="435"/>
      <c r="H17" s="436"/>
      <c r="I17" s="398"/>
      <c r="J17" s="398"/>
      <c r="K17" s="398"/>
    </row>
    <row r="18" spans="1:12" ht="162" customHeight="1" x14ac:dyDescent="0.25">
      <c r="A18" s="382"/>
      <c r="B18" s="382"/>
      <c r="C18" s="382"/>
      <c r="D18" s="382"/>
      <c r="E18" s="369"/>
      <c r="F18" s="369"/>
      <c r="G18" s="437"/>
      <c r="H18" s="438"/>
      <c r="I18" s="399"/>
      <c r="J18" s="399"/>
      <c r="K18" s="399"/>
    </row>
    <row r="19" spans="1:12" ht="307.5" customHeight="1" x14ac:dyDescent="0.25">
      <c r="A19" s="11" t="s">
        <v>12</v>
      </c>
      <c r="B19" s="11" t="s">
        <v>13</v>
      </c>
      <c r="C19" s="11" t="s">
        <v>18</v>
      </c>
      <c r="D19" s="11"/>
      <c r="E19" s="349" t="s">
        <v>19</v>
      </c>
      <c r="F19" s="3" t="s">
        <v>680</v>
      </c>
      <c r="G19" s="442" t="s">
        <v>581</v>
      </c>
      <c r="H19" s="443"/>
      <c r="I19" s="349" t="s">
        <v>659</v>
      </c>
      <c r="J19" s="349" t="s">
        <v>744</v>
      </c>
      <c r="K19" s="349"/>
      <c r="L19" s="158" t="s">
        <v>292</v>
      </c>
    </row>
    <row r="20" spans="1:12" ht="36" x14ac:dyDescent="0.25">
      <c r="A20" s="11" t="s">
        <v>12</v>
      </c>
      <c r="B20" s="11" t="s">
        <v>13</v>
      </c>
      <c r="C20" s="11" t="s">
        <v>18</v>
      </c>
      <c r="D20" s="11" t="s">
        <v>18</v>
      </c>
      <c r="E20" s="349" t="s">
        <v>20</v>
      </c>
      <c r="F20" s="349" t="s">
        <v>366</v>
      </c>
      <c r="G20" s="444" t="s">
        <v>581</v>
      </c>
      <c r="H20" s="445"/>
      <c r="I20" s="349" t="s">
        <v>573</v>
      </c>
      <c r="J20" s="349" t="s">
        <v>571</v>
      </c>
      <c r="K20" s="349" t="s">
        <v>488</v>
      </c>
      <c r="L20" s="158" t="s">
        <v>292</v>
      </c>
    </row>
    <row r="21" spans="1:12" ht="36" x14ac:dyDescent="0.25">
      <c r="A21" s="11" t="s">
        <v>12</v>
      </c>
      <c r="B21" s="11" t="s">
        <v>13</v>
      </c>
      <c r="C21" s="11" t="s">
        <v>18</v>
      </c>
      <c r="D21" s="11" t="s">
        <v>16</v>
      </c>
      <c r="E21" s="349" t="s">
        <v>23</v>
      </c>
      <c r="F21" s="349" t="s">
        <v>366</v>
      </c>
      <c r="G21" s="444" t="s">
        <v>581</v>
      </c>
      <c r="H21" s="445"/>
      <c r="I21" s="349" t="s">
        <v>574</v>
      </c>
      <c r="J21" s="349" t="s">
        <v>572</v>
      </c>
      <c r="K21" s="349" t="s">
        <v>488</v>
      </c>
      <c r="L21" s="158" t="s">
        <v>292</v>
      </c>
    </row>
    <row r="22" spans="1:12" ht="67.5" customHeight="1" x14ac:dyDescent="0.25">
      <c r="A22" s="11" t="s">
        <v>12</v>
      </c>
      <c r="B22" s="11" t="s">
        <v>13</v>
      </c>
      <c r="C22" s="11" t="s">
        <v>18</v>
      </c>
      <c r="D22" s="11" t="s">
        <v>21</v>
      </c>
      <c r="E22" s="349" t="s">
        <v>25</v>
      </c>
      <c r="F22" s="349" t="s">
        <v>366</v>
      </c>
      <c r="G22" s="442" t="s">
        <v>581</v>
      </c>
      <c r="H22" s="443"/>
      <c r="I22" s="349" t="s">
        <v>575</v>
      </c>
      <c r="J22" s="349" t="s">
        <v>576</v>
      </c>
      <c r="K22" s="349"/>
      <c r="L22" s="158" t="s">
        <v>292</v>
      </c>
    </row>
    <row r="23" spans="1:12" ht="147.75" customHeight="1" x14ac:dyDescent="0.25">
      <c r="A23" s="11" t="s">
        <v>12</v>
      </c>
      <c r="B23" s="11" t="s">
        <v>13</v>
      </c>
      <c r="C23" s="11" t="s">
        <v>18</v>
      </c>
      <c r="D23" s="11" t="s">
        <v>28</v>
      </c>
      <c r="E23" s="349" t="s">
        <v>29</v>
      </c>
      <c r="F23" s="349" t="s">
        <v>569</v>
      </c>
      <c r="G23" s="442" t="s">
        <v>581</v>
      </c>
      <c r="H23" s="443"/>
      <c r="I23" s="349" t="s">
        <v>469</v>
      </c>
      <c r="J23" s="349" t="s">
        <v>639</v>
      </c>
      <c r="K23" s="349" t="s">
        <v>660</v>
      </c>
      <c r="L23" s="158" t="s">
        <v>292</v>
      </c>
    </row>
    <row r="24" spans="1:12" ht="91.5" customHeight="1" x14ac:dyDescent="0.25">
      <c r="A24" s="11" t="s">
        <v>12</v>
      </c>
      <c r="B24" s="11" t="s">
        <v>13</v>
      </c>
      <c r="C24" s="11" t="s">
        <v>18</v>
      </c>
      <c r="D24" s="11" t="s">
        <v>31</v>
      </c>
      <c r="E24" s="349" t="s">
        <v>32</v>
      </c>
      <c r="F24" s="349" t="s">
        <v>570</v>
      </c>
      <c r="G24" s="442" t="s">
        <v>581</v>
      </c>
      <c r="H24" s="443"/>
      <c r="I24" s="349" t="s">
        <v>405</v>
      </c>
      <c r="J24" s="349" t="s">
        <v>640</v>
      </c>
      <c r="K24" s="349" t="s">
        <v>661</v>
      </c>
      <c r="L24" s="158" t="s">
        <v>292</v>
      </c>
    </row>
    <row r="25" spans="1:12" ht="102.75" customHeight="1" x14ac:dyDescent="0.25">
      <c r="A25" s="11" t="s">
        <v>12</v>
      </c>
      <c r="B25" s="11" t="s">
        <v>13</v>
      </c>
      <c r="C25" s="11" t="s">
        <v>18</v>
      </c>
      <c r="D25" s="11" t="s">
        <v>34</v>
      </c>
      <c r="E25" s="349" t="s">
        <v>35</v>
      </c>
      <c r="F25" s="349" t="s">
        <v>570</v>
      </c>
      <c r="G25" s="440" t="s">
        <v>581</v>
      </c>
      <c r="H25" s="441"/>
      <c r="I25" s="349" t="s">
        <v>406</v>
      </c>
      <c r="J25" s="349" t="s">
        <v>641</v>
      </c>
      <c r="K25" s="349" t="s">
        <v>662</v>
      </c>
      <c r="L25" s="158" t="s">
        <v>292</v>
      </c>
    </row>
    <row r="26" spans="1:12" ht="51" customHeight="1" x14ac:dyDescent="0.25">
      <c r="A26" s="11" t="s">
        <v>12</v>
      </c>
      <c r="B26" s="11" t="s">
        <v>13</v>
      </c>
      <c r="C26" s="11" t="s">
        <v>18</v>
      </c>
      <c r="D26" s="11" t="s">
        <v>37</v>
      </c>
      <c r="E26" s="349" t="s">
        <v>38</v>
      </c>
      <c r="F26" s="349" t="s">
        <v>366</v>
      </c>
      <c r="G26" s="440" t="s">
        <v>581</v>
      </c>
      <c r="H26" s="441"/>
      <c r="I26" s="349" t="s">
        <v>279</v>
      </c>
      <c r="J26" s="349" t="s">
        <v>586</v>
      </c>
      <c r="K26" s="349"/>
      <c r="L26" s="158" t="s">
        <v>292</v>
      </c>
    </row>
    <row r="27" spans="1:12" ht="70.5" customHeight="1" x14ac:dyDescent="0.25">
      <c r="A27" s="11" t="s">
        <v>12</v>
      </c>
      <c r="B27" s="11" t="s">
        <v>13</v>
      </c>
      <c r="C27" s="11" t="s">
        <v>18</v>
      </c>
      <c r="D27" s="11" t="s">
        <v>40</v>
      </c>
      <c r="E27" s="349" t="s">
        <v>41</v>
      </c>
      <c r="F27" s="349" t="s">
        <v>570</v>
      </c>
      <c r="G27" s="440" t="s">
        <v>581</v>
      </c>
      <c r="H27" s="441"/>
      <c r="I27" s="349" t="s">
        <v>489</v>
      </c>
      <c r="J27" s="349" t="s">
        <v>706</v>
      </c>
      <c r="K27" s="349"/>
      <c r="L27" s="158" t="s">
        <v>292</v>
      </c>
    </row>
    <row r="28" spans="1:12" ht="72" x14ac:dyDescent="0.25">
      <c r="A28" s="11" t="s">
        <v>12</v>
      </c>
      <c r="B28" s="11" t="s">
        <v>13</v>
      </c>
      <c r="C28" s="11" t="s">
        <v>18</v>
      </c>
      <c r="D28" s="11" t="s">
        <v>43</v>
      </c>
      <c r="E28" s="349" t="s">
        <v>296</v>
      </c>
      <c r="F28" s="349" t="s">
        <v>570</v>
      </c>
      <c r="G28" s="440" t="s">
        <v>581</v>
      </c>
      <c r="H28" s="441"/>
      <c r="I28" s="349" t="s">
        <v>280</v>
      </c>
      <c r="J28" s="349" t="s">
        <v>638</v>
      </c>
      <c r="K28" s="349" t="s">
        <v>490</v>
      </c>
      <c r="L28" s="158" t="s">
        <v>292</v>
      </c>
    </row>
    <row r="29" spans="1:12" ht="78" customHeight="1" x14ac:dyDescent="0.25">
      <c r="A29" s="11" t="s">
        <v>12</v>
      </c>
      <c r="B29" s="11" t="s">
        <v>13</v>
      </c>
      <c r="C29" s="11" t="s">
        <v>18</v>
      </c>
      <c r="D29" s="11" t="s">
        <v>45</v>
      </c>
      <c r="E29" s="349" t="s">
        <v>46</v>
      </c>
      <c r="F29" s="349" t="s">
        <v>366</v>
      </c>
      <c r="G29" s="440" t="s">
        <v>581</v>
      </c>
      <c r="H29" s="441"/>
      <c r="I29" s="349" t="s">
        <v>577</v>
      </c>
      <c r="J29" s="349" t="s">
        <v>587</v>
      </c>
      <c r="K29" s="349"/>
      <c r="L29" s="158" t="s">
        <v>292</v>
      </c>
    </row>
    <row r="30" spans="1:12" ht="36" x14ac:dyDescent="0.25">
      <c r="A30" s="11" t="s">
        <v>12</v>
      </c>
      <c r="B30" s="11" t="s">
        <v>13</v>
      </c>
      <c r="C30" s="11" t="s">
        <v>18</v>
      </c>
      <c r="D30" s="11" t="s">
        <v>48</v>
      </c>
      <c r="E30" s="349" t="s">
        <v>49</v>
      </c>
      <c r="F30" s="349" t="s">
        <v>366</v>
      </c>
      <c r="G30" s="440" t="s">
        <v>581</v>
      </c>
      <c r="H30" s="441"/>
      <c r="I30" s="349" t="s">
        <v>407</v>
      </c>
      <c r="J30" s="349" t="s">
        <v>732</v>
      </c>
      <c r="K30" s="349"/>
      <c r="L30" s="158" t="s">
        <v>292</v>
      </c>
    </row>
    <row r="31" spans="1:12" ht="60" x14ac:dyDescent="0.25">
      <c r="A31" s="11" t="s">
        <v>12</v>
      </c>
      <c r="B31" s="11" t="s">
        <v>13</v>
      </c>
      <c r="C31" s="11" t="s">
        <v>18</v>
      </c>
      <c r="D31" s="11" t="s">
        <v>51</v>
      </c>
      <c r="E31" s="349" t="s">
        <v>52</v>
      </c>
      <c r="F31" s="349" t="s">
        <v>366</v>
      </c>
      <c r="G31" s="440" t="s">
        <v>581</v>
      </c>
      <c r="H31" s="441"/>
      <c r="I31" s="349" t="s">
        <v>578</v>
      </c>
      <c r="J31" s="349" t="s">
        <v>588</v>
      </c>
      <c r="K31" s="349" t="s">
        <v>733</v>
      </c>
      <c r="L31" s="158" t="s">
        <v>292</v>
      </c>
    </row>
    <row r="32" spans="1:12" ht="44.25" customHeight="1" x14ac:dyDescent="0.25">
      <c r="A32" s="11" t="s">
        <v>12</v>
      </c>
      <c r="B32" s="11" t="s">
        <v>13</v>
      </c>
      <c r="C32" s="11" t="s">
        <v>18</v>
      </c>
      <c r="D32" s="11" t="s">
        <v>54</v>
      </c>
      <c r="E32" s="349" t="s">
        <v>55</v>
      </c>
      <c r="F32" s="349" t="s">
        <v>366</v>
      </c>
      <c r="G32" s="440" t="s">
        <v>581</v>
      </c>
      <c r="H32" s="441"/>
      <c r="I32" s="349" t="s">
        <v>389</v>
      </c>
      <c r="J32" s="349" t="s">
        <v>589</v>
      </c>
      <c r="K32" s="349"/>
      <c r="L32" s="158" t="s">
        <v>292</v>
      </c>
    </row>
    <row r="33" spans="1:12" ht="140.25" customHeight="1" x14ac:dyDescent="0.25">
      <c r="A33" s="11" t="s">
        <v>12</v>
      </c>
      <c r="B33" s="11" t="s">
        <v>13</v>
      </c>
      <c r="C33" s="11" t="s">
        <v>18</v>
      </c>
      <c r="D33" s="11" t="s">
        <v>57</v>
      </c>
      <c r="E33" s="349" t="s">
        <v>58</v>
      </c>
      <c r="F33" s="349" t="s">
        <v>570</v>
      </c>
      <c r="G33" s="440" t="s">
        <v>581</v>
      </c>
      <c r="H33" s="441"/>
      <c r="I33" s="349" t="s">
        <v>695</v>
      </c>
      <c r="J33" s="349" t="s">
        <v>590</v>
      </c>
      <c r="K33" s="349"/>
      <c r="L33" s="158" t="s">
        <v>292</v>
      </c>
    </row>
    <row r="34" spans="1:12" ht="106.5" customHeight="1" x14ac:dyDescent="0.25">
      <c r="A34" s="11" t="s">
        <v>12</v>
      </c>
      <c r="B34" s="11" t="s">
        <v>13</v>
      </c>
      <c r="C34" s="11" t="s">
        <v>18</v>
      </c>
      <c r="D34" s="11" t="s">
        <v>60</v>
      </c>
      <c r="E34" s="349" t="s">
        <v>146</v>
      </c>
      <c r="F34" s="349" t="s">
        <v>366</v>
      </c>
      <c r="G34" s="440" t="s">
        <v>581</v>
      </c>
      <c r="H34" s="441"/>
      <c r="I34" s="349" t="s">
        <v>408</v>
      </c>
      <c r="J34" s="349" t="s">
        <v>707</v>
      </c>
      <c r="K34" s="349"/>
      <c r="L34" s="158" t="s">
        <v>292</v>
      </c>
    </row>
    <row r="35" spans="1:12" ht="62.25" customHeight="1" x14ac:dyDescent="0.25">
      <c r="A35" s="11" t="s">
        <v>12</v>
      </c>
      <c r="B35" s="11" t="s">
        <v>13</v>
      </c>
      <c r="C35" s="11" t="s">
        <v>18</v>
      </c>
      <c r="D35" s="11" t="s">
        <v>62</v>
      </c>
      <c r="E35" s="349" t="s">
        <v>63</v>
      </c>
      <c r="F35" s="349" t="s">
        <v>366</v>
      </c>
      <c r="G35" s="440" t="s">
        <v>581</v>
      </c>
      <c r="H35" s="441"/>
      <c r="I35" s="349" t="s">
        <v>470</v>
      </c>
      <c r="J35" s="349" t="s">
        <v>708</v>
      </c>
      <c r="K35" s="349"/>
      <c r="L35" s="158" t="s">
        <v>292</v>
      </c>
    </row>
    <row r="36" spans="1:12" ht="138.75" customHeight="1" x14ac:dyDescent="0.25">
      <c r="A36" s="343" t="s">
        <v>12</v>
      </c>
      <c r="B36" s="343" t="s">
        <v>13</v>
      </c>
      <c r="C36" s="343" t="s">
        <v>18</v>
      </c>
      <c r="D36" s="343" t="s">
        <v>68</v>
      </c>
      <c r="E36" s="345" t="s">
        <v>390</v>
      </c>
      <c r="F36" s="349" t="s">
        <v>570</v>
      </c>
      <c r="G36" s="440" t="s">
        <v>581</v>
      </c>
      <c r="H36" s="441"/>
      <c r="I36" s="348" t="s">
        <v>694</v>
      </c>
      <c r="J36" s="348" t="s">
        <v>681</v>
      </c>
      <c r="K36" s="348"/>
      <c r="L36" s="158" t="s">
        <v>292</v>
      </c>
    </row>
    <row r="37" spans="1:12" ht="323.25" customHeight="1" x14ac:dyDescent="0.25">
      <c r="A37" s="343" t="s">
        <v>12</v>
      </c>
      <c r="B37" s="343" t="s">
        <v>13</v>
      </c>
      <c r="C37" s="343" t="s">
        <v>18</v>
      </c>
      <c r="D37" s="343" t="s">
        <v>298</v>
      </c>
      <c r="E37" s="82" t="s">
        <v>299</v>
      </c>
      <c r="F37" s="349" t="s">
        <v>570</v>
      </c>
      <c r="G37" s="440" t="s">
        <v>581</v>
      </c>
      <c r="H37" s="441"/>
      <c r="I37" s="360" t="s">
        <v>683</v>
      </c>
      <c r="J37" s="360" t="s">
        <v>682</v>
      </c>
      <c r="K37" s="360"/>
      <c r="L37" s="158" t="s">
        <v>292</v>
      </c>
    </row>
    <row r="38" spans="1:12" ht="64.5" customHeight="1" x14ac:dyDescent="0.25">
      <c r="A38" s="343" t="s">
        <v>12</v>
      </c>
      <c r="B38" s="343" t="s">
        <v>13</v>
      </c>
      <c r="C38" s="343" t="s">
        <v>18</v>
      </c>
      <c r="D38" s="343" t="s">
        <v>525</v>
      </c>
      <c r="E38" s="235" t="s">
        <v>579</v>
      </c>
      <c r="F38" s="349" t="s">
        <v>570</v>
      </c>
      <c r="G38" s="440" t="s">
        <v>581</v>
      </c>
      <c r="H38" s="441"/>
      <c r="I38" s="360" t="s">
        <v>580</v>
      </c>
      <c r="J38" s="360" t="s">
        <v>591</v>
      </c>
      <c r="K38" s="360"/>
    </row>
    <row r="39" spans="1:12" ht="156.75" customHeight="1" x14ac:dyDescent="0.2">
      <c r="A39" s="343" t="s">
        <v>12</v>
      </c>
      <c r="B39" s="343" t="s">
        <v>13</v>
      </c>
      <c r="C39" s="343" t="s">
        <v>18</v>
      </c>
      <c r="D39" s="234" t="s">
        <v>553</v>
      </c>
      <c r="E39" s="336" t="s">
        <v>552</v>
      </c>
      <c r="F39" s="349" t="s">
        <v>570</v>
      </c>
      <c r="G39" s="459" t="s">
        <v>581</v>
      </c>
      <c r="H39" s="460"/>
      <c r="I39" s="337" t="s">
        <v>584</v>
      </c>
      <c r="J39" s="360" t="s">
        <v>664</v>
      </c>
      <c r="K39" s="360"/>
    </row>
    <row r="40" spans="1:12" ht="64.5" customHeight="1" x14ac:dyDescent="0.25">
      <c r="A40" s="343" t="s">
        <v>12</v>
      </c>
      <c r="B40" s="343" t="s">
        <v>13</v>
      </c>
      <c r="C40" s="343" t="s">
        <v>18</v>
      </c>
      <c r="D40" s="234" t="s">
        <v>555</v>
      </c>
      <c r="E40" s="361" t="s">
        <v>582</v>
      </c>
      <c r="F40" s="349" t="s">
        <v>570</v>
      </c>
      <c r="G40" s="461" t="s">
        <v>581</v>
      </c>
      <c r="H40" s="461"/>
      <c r="I40" s="361" t="s">
        <v>268</v>
      </c>
      <c r="J40" s="360" t="s">
        <v>665</v>
      </c>
      <c r="K40" s="360"/>
    </row>
    <row r="41" spans="1:12" ht="114" customHeight="1" x14ac:dyDescent="0.25">
      <c r="A41" s="343" t="s">
        <v>12</v>
      </c>
      <c r="B41" s="343" t="s">
        <v>13</v>
      </c>
      <c r="C41" s="343" t="s">
        <v>18</v>
      </c>
      <c r="D41" s="234" t="s">
        <v>556</v>
      </c>
      <c r="E41" s="361" t="s">
        <v>583</v>
      </c>
      <c r="F41" s="349" t="s">
        <v>570</v>
      </c>
      <c r="G41" s="461" t="s">
        <v>581</v>
      </c>
      <c r="H41" s="461"/>
      <c r="I41" s="337" t="s">
        <v>585</v>
      </c>
      <c r="J41" s="360" t="s">
        <v>663</v>
      </c>
      <c r="K41" s="360"/>
    </row>
    <row r="42" spans="1:12" ht="49.5" customHeight="1" x14ac:dyDescent="0.25">
      <c r="A42" s="11" t="s">
        <v>12</v>
      </c>
      <c r="B42" s="11" t="s">
        <v>13</v>
      </c>
      <c r="C42" s="11" t="s">
        <v>21</v>
      </c>
      <c r="D42" s="11"/>
      <c r="E42" s="349" t="s">
        <v>70</v>
      </c>
      <c r="F42" s="368" t="s">
        <v>684</v>
      </c>
      <c r="G42" s="440" t="s">
        <v>581</v>
      </c>
      <c r="H42" s="441"/>
      <c r="I42" s="349"/>
      <c r="J42" s="349"/>
      <c r="K42" s="349" t="s">
        <v>381</v>
      </c>
      <c r="L42" s="158" t="s">
        <v>292</v>
      </c>
    </row>
    <row r="43" spans="1:12" ht="156.75" customHeight="1" x14ac:dyDescent="0.25">
      <c r="A43" s="11" t="s">
        <v>12</v>
      </c>
      <c r="B43" s="11" t="s">
        <v>13</v>
      </c>
      <c r="C43" s="11" t="s">
        <v>21</v>
      </c>
      <c r="D43" s="11" t="s">
        <v>18</v>
      </c>
      <c r="E43" s="3" t="s">
        <v>165</v>
      </c>
      <c r="F43" s="369"/>
      <c r="G43" s="440" t="s">
        <v>581</v>
      </c>
      <c r="H43" s="441"/>
      <c r="I43" s="349" t="s">
        <v>471</v>
      </c>
      <c r="J43" s="349" t="s">
        <v>666</v>
      </c>
      <c r="K43" s="349" t="s">
        <v>491</v>
      </c>
      <c r="L43" s="158" t="s">
        <v>292</v>
      </c>
    </row>
    <row r="44" spans="1:12" ht="53.25" customHeight="1" x14ac:dyDescent="0.25">
      <c r="A44" s="11" t="s">
        <v>12</v>
      </c>
      <c r="B44" s="11" t="s">
        <v>13</v>
      </c>
      <c r="C44" s="11" t="s">
        <v>34</v>
      </c>
      <c r="D44" s="11"/>
      <c r="E44" s="345" t="s">
        <v>137</v>
      </c>
      <c r="F44" s="349" t="s">
        <v>608</v>
      </c>
      <c r="G44" s="440" t="s">
        <v>581</v>
      </c>
      <c r="H44" s="441"/>
      <c r="I44" s="349" t="s">
        <v>267</v>
      </c>
      <c r="J44" s="349" t="s">
        <v>668</v>
      </c>
      <c r="K44" s="349"/>
      <c r="L44" s="158" t="s">
        <v>292</v>
      </c>
    </row>
    <row r="45" spans="1:12" ht="86.25" customHeight="1" x14ac:dyDescent="0.25">
      <c r="A45" s="11" t="s">
        <v>12</v>
      </c>
      <c r="B45" s="11" t="s">
        <v>13</v>
      </c>
      <c r="C45" s="11" t="s">
        <v>34</v>
      </c>
      <c r="D45" s="11" t="s">
        <v>40</v>
      </c>
      <c r="E45" s="345" t="s">
        <v>152</v>
      </c>
      <c r="F45" s="349" t="s">
        <v>609</v>
      </c>
      <c r="G45" s="440" t="s">
        <v>581</v>
      </c>
      <c r="H45" s="441"/>
      <c r="I45" s="345" t="s">
        <v>281</v>
      </c>
      <c r="J45" s="345" t="s">
        <v>696</v>
      </c>
      <c r="K45" s="345" t="s">
        <v>381</v>
      </c>
      <c r="L45" s="158" t="s">
        <v>292</v>
      </c>
    </row>
    <row r="46" spans="1:12" ht="36" x14ac:dyDescent="0.25">
      <c r="A46" s="83" t="s">
        <v>12</v>
      </c>
      <c r="B46" s="83" t="s">
        <v>74</v>
      </c>
      <c r="C46" s="83"/>
      <c r="D46" s="83"/>
      <c r="E46" s="355" t="s">
        <v>141</v>
      </c>
      <c r="F46" s="368" t="s">
        <v>745</v>
      </c>
      <c r="G46" s="423" t="s">
        <v>581</v>
      </c>
      <c r="H46" s="434"/>
      <c r="I46" s="397"/>
      <c r="J46" s="397"/>
      <c r="K46" s="397"/>
    </row>
    <row r="47" spans="1:12" ht="12" customHeight="1" x14ac:dyDescent="0.25">
      <c r="A47" s="4"/>
      <c r="B47" s="4"/>
      <c r="C47" s="4"/>
      <c r="D47" s="4"/>
      <c r="E47" s="5"/>
      <c r="F47" s="375"/>
      <c r="G47" s="435"/>
      <c r="H47" s="436"/>
      <c r="I47" s="398"/>
      <c r="J47" s="398"/>
      <c r="K47" s="398"/>
    </row>
    <row r="48" spans="1:12" ht="175.5" customHeight="1" x14ac:dyDescent="0.25">
      <c r="A48" s="4"/>
      <c r="B48" s="4"/>
      <c r="C48" s="4"/>
      <c r="D48" s="4"/>
      <c r="E48" s="5"/>
      <c r="F48" s="369"/>
      <c r="G48" s="435"/>
      <c r="H48" s="436"/>
      <c r="I48" s="398"/>
      <c r="J48" s="398"/>
      <c r="K48" s="398"/>
    </row>
    <row r="49" spans="1:13" x14ac:dyDescent="0.25">
      <c r="A49" s="4"/>
      <c r="B49" s="4"/>
      <c r="C49" s="4"/>
      <c r="D49" s="4"/>
      <c r="E49" s="5"/>
      <c r="F49" s="375" t="s">
        <v>472</v>
      </c>
      <c r="G49" s="435"/>
      <c r="H49" s="436"/>
      <c r="I49" s="398"/>
      <c r="J49" s="398"/>
      <c r="K49" s="398"/>
    </row>
    <row r="50" spans="1:13" x14ac:dyDescent="0.25">
      <c r="A50" s="4"/>
      <c r="B50" s="4"/>
      <c r="C50" s="4"/>
      <c r="D50" s="4"/>
      <c r="E50" s="5"/>
      <c r="F50" s="369"/>
      <c r="G50" s="435"/>
      <c r="H50" s="436"/>
      <c r="I50" s="398"/>
      <c r="J50" s="398"/>
      <c r="K50" s="398"/>
    </row>
    <row r="51" spans="1:13" ht="28.5" customHeight="1" x14ac:dyDescent="0.25">
      <c r="A51" s="4"/>
      <c r="B51" s="4"/>
      <c r="C51" s="4"/>
      <c r="D51" s="4"/>
      <c r="E51" s="5"/>
      <c r="F51" s="345" t="s">
        <v>669</v>
      </c>
      <c r="G51" s="435"/>
      <c r="H51" s="436"/>
      <c r="I51" s="398"/>
      <c r="J51" s="398"/>
      <c r="K51" s="398"/>
    </row>
    <row r="52" spans="1:13" ht="24" x14ac:dyDescent="0.25">
      <c r="A52" s="4"/>
      <c r="B52" s="4"/>
      <c r="C52" s="4"/>
      <c r="D52" s="4"/>
      <c r="E52" s="5"/>
      <c r="F52" s="349" t="s">
        <v>537</v>
      </c>
      <c r="G52" s="435"/>
      <c r="H52" s="436"/>
      <c r="I52" s="398"/>
      <c r="J52" s="398"/>
      <c r="K52" s="398"/>
    </row>
    <row r="53" spans="1:13" ht="24" x14ac:dyDescent="0.25">
      <c r="A53" s="84"/>
      <c r="B53" s="84"/>
      <c r="C53" s="84"/>
      <c r="D53" s="84"/>
      <c r="E53" s="356"/>
      <c r="F53" s="161" t="s">
        <v>631</v>
      </c>
      <c r="G53" s="437"/>
      <c r="H53" s="438"/>
      <c r="I53" s="399"/>
      <c r="J53" s="399"/>
      <c r="K53" s="399"/>
    </row>
    <row r="54" spans="1:13" ht="51" customHeight="1" x14ac:dyDescent="0.25">
      <c r="A54" s="11" t="s">
        <v>12</v>
      </c>
      <c r="B54" s="11" t="s">
        <v>74</v>
      </c>
      <c r="C54" s="11" t="s">
        <v>18</v>
      </c>
      <c r="D54" s="10"/>
      <c r="E54" s="349" t="s">
        <v>164</v>
      </c>
      <c r="F54" s="349" t="s">
        <v>685</v>
      </c>
      <c r="G54" s="444" t="s">
        <v>581</v>
      </c>
      <c r="H54" s="445"/>
      <c r="I54" s="346" t="s">
        <v>268</v>
      </c>
      <c r="J54" s="349" t="s">
        <v>709</v>
      </c>
      <c r="K54" s="346"/>
      <c r="L54" s="158" t="s">
        <v>292</v>
      </c>
    </row>
    <row r="55" spans="1:13" ht="30.75" customHeight="1" x14ac:dyDescent="0.25">
      <c r="A55" s="11" t="s">
        <v>12</v>
      </c>
      <c r="B55" s="11" t="s">
        <v>74</v>
      </c>
      <c r="C55" s="11" t="s">
        <v>18</v>
      </c>
      <c r="D55" s="11" t="s">
        <v>16</v>
      </c>
      <c r="E55" s="349" t="s">
        <v>142</v>
      </c>
      <c r="F55" s="349" t="s">
        <v>366</v>
      </c>
      <c r="G55" s="444" t="s">
        <v>581</v>
      </c>
      <c r="H55" s="445"/>
      <c r="I55" s="349" t="s">
        <v>409</v>
      </c>
      <c r="J55" s="338" t="s">
        <v>594</v>
      </c>
      <c r="K55" s="349" t="s">
        <v>735</v>
      </c>
      <c r="L55" s="158" t="s">
        <v>292</v>
      </c>
    </row>
    <row r="56" spans="1:13" ht="36" x14ac:dyDescent="0.25">
      <c r="A56" s="11" t="s">
        <v>12</v>
      </c>
      <c r="B56" s="11" t="s">
        <v>74</v>
      </c>
      <c r="C56" s="11" t="s">
        <v>18</v>
      </c>
      <c r="D56" s="11" t="s">
        <v>21</v>
      </c>
      <c r="E56" s="349" t="s">
        <v>143</v>
      </c>
      <c r="F56" s="349" t="s">
        <v>366</v>
      </c>
      <c r="G56" s="444" t="s">
        <v>581</v>
      </c>
      <c r="H56" s="445"/>
      <c r="I56" s="349" t="s">
        <v>391</v>
      </c>
      <c r="J56" s="349" t="s">
        <v>595</v>
      </c>
      <c r="K56" s="349" t="s">
        <v>736</v>
      </c>
      <c r="L56" s="158" t="s">
        <v>292</v>
      </c>
    </row>
    <row r="57" spans="1:13" ht="85.5" customHeight="1" x14ac:dyDescent="0.25">
      <c r="A57" s="11" t="s">
        <v>12</v>
      </c>
      <c r="B57" s="11" t="s">
        <v>74</v>
      </c>
      <c r="C57" s="11" t="s">
        <v>18</v>
      </c>
      <c r="D57" s="11" t="s">
        <v>34</v>
      </c>
      <c r="E57" s="349" t="s">
        <v>78</v>
      </c>
      <c r="F57" s="349" t="s">
        <v>366</v>
      </c>
      <c r="G57" s="444" t="s">
        <v>581</v>
      </c>
      <c r="H57" s="445"/>
      <c r="I57" s="349" t="s">
        <v>282</v>
      </c>
      <c r="J57" s="339" t="s">
        <v>596</v>
      </c>
      <c r="K57" s="349"/>
      <c r="L57" s="158" t="s">
        <v>292</v>
      </c>
    </row>
    <row r="58" spans="1:13" ht="66" customHeight="1" x14ac:dyDescent="0.25">
      <c r="A58" s="11" t="s">
        <v>12</v>
      </c>
      <c r="B58" s="11" t="s">
        <v>74</v>
      </c>
      <c r="C58" s="11" t="s">
        <v>18</v>
      </c>
      <c r="D58" s="11" t="s">
        <v>37</v>
      </c>
      <c r="E58" s="349" t="s">
        <v>79</v>
      </c>
      <c r="F58" s="349" t="s">
        <v>473</v>
      </c>
      <c r="G58" s="444" t="s">
        <v>581</v>
      </c>
      <c r="H58" s="445"/>
      <c r="I58" s="349" t="s">
        <v>283</v>
      </c>
      <c r="J58" s="349" t="s">
        <v>697</v>
      </c>
      <c r="K58" s="337"/>
      <c r="L58" s="158" t="s">
        <v>292</v>
      </c>
    </row>
    <row r="59" spans="1:13" ht="47.25" customHeight="1" x14ac:dyDescent="0.25">
      <c r="A59" s="11" t="s">
        <v>12</v>
      </c>
      <c r="B59" s="11" t="s">
        <v>74</v>
      </c>
      <c r="C59" s="11" t="s">
        <v>16</v>
      </c>
      <c r="D59" s="11"/>
      <c r="E59" s="349" t="s">
        <v>82</v>
      </c>
      <c r="F59" s="370" t="s">
        <v>366</v>
      </c>
      <c r="G59" s="423" t="s">
        <v>581</v>
      </c>
      <c r="H59" s="434"/>
      <c r="I59" s="353"/>
      <c r="J59" s="349" t="s">
        <v>492</v>
      </c>
      <c r="K59" s="353"/>
      <c r="L59" s="158" t="s">
        <v>292</v>
      </c>
    </row>
    <row r="60" spans="1:13" ht="51" customHeight="1" x14ac:dyDescent="0.25">
      <c r="A60" s="11" t="s">
        <v>12</v>
      </c>
      <c r="B60" s="11" t="s">
        <v>74</v>
      </c>
      <c r="C60" s="11" t="s">
        <v>16</v>
      </c>
      <c r="D60" s="11" t="s">
        <v>18</v>
      </c>
      <c r="E60" s="361" t="s">
        <v>434</v>
      </c>
      <c r="F60" s="370"/>
      <c r="G60" s="435"/>
      <c r="H60" s="436"/>
      <c r="I60" s="361" t="s">
        <v>474</v>
      </c>
      <c r="J60" s="349" t="s">
        <v>592</v>
      </c>
      <c r="K60" s="159" t="s">
        <v>388</v>
      </c>
    </row>
    <row r="61" spans="1:13" ht="72" x14ac:dyDescent="0.25">
      <c r="A61" s="11" t="s">
        <v>12</v>
      </c>
      <c r="B61" s="11" t="s">
        <v>74</v>
      </c>
      <c r="C61" s="11" t="s">
        <v>16</v>
      </c>
      <c r="D61" s="9" t="s">
        <v>16</v>
      </c>
      <c r="E61" s="349" t="s">
        <v>85</v>
      </c>
      <c r="F61" s="370"/>
      <c r="G61" s="437"/>
      <c r="H61" s="438"/>
      <c r="I61" s="349" t="s">
        <v>270</v>
      </c>
      <c r="J61" s="349" t="s">
        <v>593</v>
      </c>
      <c r="K61" s="349" t="s">
        <v>698</v>
      </c>
    </row>
    <row r="62" spans="1:13" ht="55.5" customHeight="1" x14ac:dyDescent="0.25">
      <c r="A62" s="11" t="s">
        <v>12</v>
      </c>
      <c r="B62" s="11" t="s">
        <v>74</v>
      </c>
      <c r="C62" s="11" t="s">
        <v>21</v>
      </c>
      <c r="D62" s="9"/>
      <c r="E62" s="349" t="s">
        <v>87</v>
      </c>
      <c r="F62" s="355" t="s">
        <v>618</v>
      </c>
      <c r="G62" s="423" t="s">
        <v>581</v>
      </c>
      <c r="H62" s="434"/>
      <c r="I62" s="349"/>
      <c r="J62" s="349" t="s">
        <v>381</v>
      </c>
      <c r="K62" s="349"/>
      <c r="L62" s="158" t="s">
        <v>292</v>
      </c>
    </row>
    <row r="63" spans="1:13" ht="57" customHeight="1" x14ac:dyDescent="0.25">
      <c r="A63" s="11" t="s">
        <v>12</v>
      </c>
      <c r="B63" s="11" t="s">
        <v>74</v>
      </c>
      <c r="C63" s="11" t="s">
        <v>21</v>
      </c>
      <c r="D63" s="9" t="s">
        <v>18</v>
      </c>
      <c r="E63" s="349" t="s">
        <v>392</v>
      </c>
      <c r="F63" s="356"/>
      <c r="G63" s="437"/>
      <c r="H63" s="438"/>
      <c r="I63" s="349" t="s">
        <v>284</v>
      </c>
      <c r="J63" s="349" t="s">
        <v>610</v>
      </c>
      <c r="K63" s="349"/>
      <c r="L63" s="158" t="s">
        <v>292</v>
      </c>
    </row>
    <row r="64" spans="1:13" ht="95.25" customHeight="1" x14ac:dyDescent="0.25">
      <c r="A64" s="11" t="s">
        <v>12</v>
      </c>
      <c r="B64" s="11" t="s">
        <v>74</v>
      </c>
      <c r="C64" s="11" t="s">
        <v>28</v>
      </c>
      <c r="D64" s="10"/>
      <c r="E64" s="349" t="s">
        <v>90</v>
      </c>
      <c r="F64" s="371" t="s">
        <v>619</v>
      </c>
      <c r="G64" s="444" t="s">
        <v>581</v>
      </c>
      <c r="H64" s="445"/>
      <c r="I64" s="349" t="s">
        <v>711</v>
      </c>
      <c r="J64" s="349" t="s">
        <v>710</v>
      </c>
      <c r="K64" s="349"/>
      <c r="L64" s="158" t="s">
        <v>292</v>
      </c>
      <c r="M64" s="158" t="s">
        <v>293</v>
      </c>
    </row>
    <row r="65" spans="1:12" ht="204" x14ac:dyDescent="0.25">
      <c r="A65" s="11" t="s">
        <v>12</v>
      </c>
      <c r="B65" s="11" t="s">
        <v>74</v>
      </c>
      <c r="C65" s="11" t="s">
        <v>28</v>
      </c>
      <c r="D65" s="11" t="s">
        <v>18</v>
      </c>
      <c r="E65" s="349" t="s">
        <v>92</v>
      </c>
      <c r="F65" s="372"/>
      <c r="G65" s="444" t="s">
        <v>581</v>
      </c>
      <c r="H65" s="445"/>
      <c r="I65" s="349" t="s">
        <v>271</v>
      </c>
      <c r="J65" s="361" t="s">
        <v>598</v>
      </c>
      <c r="K65" s="349"/>
      <c r="L65" s="158" t="s">
        <v>292</v>
      </c>
    </row>
    <row r="66" spans="1:12" ht="96" x14ac:dyDescent="0.25">
      <c r="A66" s="11" t="s">
        <v>12</v>
      </c>
      <c r="B66" s="11" t="s">
        <v>74</v>
      </c>
      <c r="C66" s="11" t="s">
        <v>28</v>
      </c>
      <c r="D66" s="11" t="s">
        <v>16</v>
      </c>
      <c r="E66" s="361" t="s">
        <v>393</v>
      </c>
      <c r="F66" s="373"/>
      <c r="G66" s="444" t="s">
        <v>581</v>
      </c>
      <c r="H66" s="445"/>
      <c r="I66" s="349" t="s">
        <v>271</v>
      </c>
      <c r="J66" s="361" t="s">
        <v>598</v>
      </c>
      <c r="K66" s="349"/>
      <c r="L66" s="158" t="s">
        <v>292</v>
      </c>
    </row>
    <row r="67" spans="1:12" x14ac:dyDescent="0.25">
      <c r="A67" s="83" t="s">
        <v>12</v>
      </c>
      <c r="B67" s="83" t="s">
        <v>74</v>
      </c>
      <c r="C67" s="83" t="s">
        <v>34</v>
      </c>
      <c r="D67" s="83"/>
      <c r="E67" s="375" t="s">
        <v>94</v>
      </c>
      <c r="F67" s="368" t="s">
        <v>714</v>
      </c>
      <c r="G67" s="423" t="s">
        <v>581</v>
      </c>
      <c r="H67" s="434"/>
      <c r="I67" s="368" t="s">
        <v>712</v>
      </c>
      <c r="J67" s="368" t="s">
        <v>713</v>
      </c>
      <c r="K67" s="368"/>
      <c r="L67" s="376" t="s">
        <v>292</v>
      </c>
    </row>
    <row r="68" spans="1:12" ht="61.5" customHeight="1" x14ac:dyDescent="0.25">
      <c r="A68" s="4"/>
      <c r="B68" s="4"/>
      <c r="C68" s="4"/>
      <c r="D68" s="4"/>
      <c r="E68" s="375"/>
      <c r="F68" s="369"/>
      <c r="G68" s="435"/>
      <c r="H68" s="436"/>
      <c r="I68" s="375"/>
      <c r="J68" s="375"/>
      <c r="K68" s="375"/>
      <c r="L68" s="376"/>
    </row>
    <row r="69" spans="1:12" ht="26.25" customHeight="1" x14ac:dyDescent="0.25">
      <c r="A69" s="4"/>
      <c r="B69" s="4"/>
      <c r="C69" s="4"/>
      <c r="D69" s="4"/>
      <c r="E69" s="369"/>
      <c r="F69" s="349" t="s">
        <v>475</v>
      </c>
      <c r="G69" s="437"/>
      <c r="H69" s="438"/>
      <c r="I69" s="375"/>
      <c r="J69" s="375"/>
      <c r="K69" s="375"/>
      <c r="L69" s="376"/>
    </row>
    <row r="70" spans="1:12" ht="124.5" customHeight="1" x14ac:dyDescent="0.25">
      <c r="A70" s="83" t="s">
        <v>12</v>
      </c>
      <c r="B70" s="83" t="s">
        <v>74</v>
      </c>
      <c r="C70" s="83" t="s">
        <v>34</v>
      </c>
      <c r="D70" s="83" t="s">
        <v>18</v>
      </c>
      <c r="E70" s="349" t="s">
        <v>97</v>
      </c>
      <c r="F70" s="355" t="s">
        <v>715</v>
      </c>
      <c r="G70" s="444" t="s">
        <v>581</v>
      </c>
      <c r="H70" s="445"/>
      <c r="I70" s="349" t="s">
        <v>285</v>
      </c>
      <c r="J70" s="349" t="s">
        <v>606</v>
      </c>
      <c r="K70" s="349"/>
      <c r="L70" s="158" t="s">
        <v>292</v>
      </c>
    </row>
    <row r="71" spans="1:12" ht="36" x14ac:dyDescent="0.25">
      <c r="A71" s="11" t="s">
        <v>12</v>
      </c>
      <c r="B71" s="11" t="s">
        <v>74</v>
      </c>
      <c r="C71" s="11" t="s">
        <v>37</v>
      </c>
      <c r="D71" s="11"/>
      <c r="E71" s="349" t="s">
        <v>98</v>
      </c>
      <c r="F71" s="368" t="s">
        <v>620</v>
      </c>
      <c r="G71" s="423" t="s">
        <v>581</v>
      </c>
      <c r="H71" s="434"/>
      <c r="I71" s="355"/>
      <c r="J71" s="349"/>
      <c r="K71" s="355"/>
      <c r="L71" s="158" t="s">
        <v>292</v>
      </c>
    </row>
    <row r="72" spans="1:12" ht="71.25" customHeight="1" x14ac:dyDescent="0.25">
      <c r="A72" s="343" t="s">
        <v>12</v>
      </c>
      <c r="B72" s="343" t="s">
        <v>74</v>
      </c>
      <c r="C72" s="343" t="s">
        <v>37</v>
      </c>
      <c r="D72" s="343" t="s">
        <v>31</v>
      </c>
      <c r="E72" s="345" t="s">
        <v>155</v>
      </c>
      <c r="F72" s="369"/>
      <c r="G72" s="437"/>
      <c r="H72" s="438"/>
      <c r="I72" s="349" t="s">
        <v>476</v>
      </c>
      <c r="J72" s="355" t="s">
        <v>743</v>
      </c>
      <c r="K72" s="349"/>
    </row>
    <row r="73" spans="1:12" x14ac:dyDescent="0.25">
      <c r="A73" s="381" t="s">
        <v>12</v>
      </c>
      <c r="B73" s="381" t="s">
        <v>74</v>
      </c>
      <c r="C73" s="381" t="s">
        <v>43</v>
      </c>
      <c r="D73" s="381"/>
      <c r="E73" s="368" t="s">
        <v>303</v>
      </c>
      <c r="F73" s="368" t="s">
        <v>746</v>
      </c>
      <c r="G73" s="423" t="s">
        <v>581</v>
      </c>
      <c r="H73" s="447"/>
      <c r="I73" s="397"/>
      <c r="J73" s="368" t="s">
        <v>611</v>
      </c>
      <c r="K73" s="397"/>
      <c r="L73" s="376" t="s">
        <v>292</v>
      </c>
    </row>
    <row r="74" spans="1:12" ht="92.25" customHeight="1" x14ac:dyDescent="0.25">
      <c r="A74" s="439"/>
      <c r="B74" s="439"/>
      <c r="C74" s="439"/>
      <c r="D74" s="439"/>
      <c r="E74" s="446"/>
      <c r="F74" s="369"/>
      <c r="G74" s="448"/>
      <c r="H74" s="449"/>
      <c r="I74" s="458"/>
      <c r="J74" s="464"/>
      <c r="K74" s="458"/>
      <c r="L74" s="376"/>
    </row>
    <row r="75" spans="1:12" ht="114" customHeight="1" x14ac:dyDescent="0.25">
      <c r="A75" s="343" t="s">
        <v>12</v>
      </c>
      <c r="B75" s="343" t="s">
        <v>74</v>
      </c>
      <c r="C75" s="343" t="s">
        <v>43</v>
      </c>
      <c r="D75" s="343" t="s">
        <v>16</v>
      </c>
      <c r="E75" s="82" t="s">
        <v>308</v>
      </c>
      <c r="F75" s="345"/>
      <c r="G75" s="444" t="s">
        <v>581</v>
      </c>
      <c r="H75" s="445"/>
      <c r="I75" s="345" t="s">
        <v>367</v>
      </c>
      <c r="J75" s="351" t="s">
        <v>605</v>
      </c>
      <c r="K75" s="345"/>
      <c r="L75" s="158" t="s">
        <v>292</v>
      </c>
    </row>
    <row r="76" spans="1:12" ht="47.25" customHeight="1" x14ac:dyDescent="0.25">
      <c r="A76" s="343" t="s">
        <v>12</v>
      </c>
      <c r="B76" s="343" t="s">
        <v>74</v>
      </c>
      <c r="C76" s="343" t="s">
        <v>43</v>
      </c>
      <c r="D76" s="343" t="s">
        <v>21</v>
      </c>
      <c r="E76" s="82" t="s">
        <v>309</v>
      </c>
      <c r="F76" s="345" t="s">
        <v>604</v>
      </c>
      <c r="G76" s="444" t="s">
        <v>581</v>
      </c>
      <c r="H76" s="445"/>
      <c r="I76" s="345" t="s">
        <v>477</v>
      </c>
      <c r="J76" s="349" t="s">
        <v>670</v>
      </c>
      <c r="K76" s="349"/>
      <c r="L76" s="158" t="s">
        <v>292</v>
      </c>
    </row>
    <row r="77" spans="1:12" ht="48" x14ac:dyDescent="0.25">
      <c r="A77" s="343" t="s">
        <v>12</v>
      </c>
      <c r="B77" s="343" t="s">
        <v>74</v>
      </c>
      <c r="C77" s="343" t="s">
        <v>43</v>
      </c>
      <c r="D77" s="343" t="s">
        <v>28</v>
      </c>
      <c r="E77" s="82" t="s">
        <v>310</v>
      </c>
      <c r="F77" s="345" t="s">
        <v>604</v>
      </c>
      <c r="G77" s="444" t="s">
        <v>581</v>
      </c>
      <c r="H77" s="445"/>
      <c r="I77" s="345" t="s">
        <v>368</v>
      </c>
      <c r="J77" s="345" t="s">
        <v>671</v>
      </c>
      <c r="K77" s="345"/>
      <c r="L77" s="158" t="s">
        <v>292</v>
      </c>
    </row>
    <row r="78" spans="1:12" ht="48" x14ac:dyDescent="0.25">
      <c r="A78" s="343" t="s">
        <v>12</v>
      </c>
      <c r="B78" s="343" t="s">
        <v>74</v>
      </c>
      <c r="C78" s="343" t="s">
        <v>43</v>
      </c>
      <c r="D78" s="343" t="s">
        <v>31</v>
      </c>
      <c r="E78" s="82" t="s">
        <v>311</v>
      </c>
      <c r="F78" s="345" t="s">
        <v>604</v>
      </c>
      <c r="G78" s="444" t="s">
        <v>581</v>
      </c>
      <c r="H78" s="445"/>
      <c r="I78" s="345" t="s">
        <v>478</v>
      </c>
      <c r="J78" s="345" t="s">
        <v>672</v>
      </c>
      <c r="K78" s="345"/>
      <c r="L78" s="158" t="s">
        <v>292</v>
      </c>
    </row>
    <row r="79" spans="1:12" ht="132" x14ac:dyDescent="0.25">
      <c r="A79" s="343" t="s">
        <v>12</v>
      </c>
      <c r="B79" s="343" t="s">
        <v>74</v>
      </c>
      <c r="C79" s="343" t="s">
        <v>43</v>
      </c>
      <c r="D79" s="343" t="s">
        <v>34</v>
      </c>
      <c r="E79" s="82" t="s">
        <v>312</v>
      </c>
      <c r="F79" s="345" t="s">
        <v>604</v>
      </c>
      <c r="G79" s="444" t="s">
        <v>581</v>
      </c>
      <c r="H79" s="445"/>
      <c r="I79" s="345" t="s">
        <v>369</v>
      </c>
      <c r="J79" s="345" t="s">
        <v>673</v>
      </c>
      <c r="K79" s="345"/>
      <c r="L79" s="158" t="s">
        <v>292</v>
      </c>
    </row>
    <row r="80" spans="1:12" ht="60" x14ac:dyDescent="0.25">
      <c r="A80" s="343" t="s">
        <v>12</v>
      </c>
      <c r="B80" s="343" t="s">
        <v>74</v>
      </c>
      <c r="C80" s="343" t="s">
        <v>43</v>
      </c>
      <c r="D80" s="343" t="s">
        <v>37</v>
      </c>
      <c r="E80" s="82" t="s">
        <v>313</v>
      </c>
      <c r="F80" s="345" t="s">
        <v>604</v>
      </c>
      <c r="G80" s="444" t="s">
        <v>581</v>
      </c>
      <c r="H80" s="445"/>
      <c r="I80" s="345" t="s">
        <v>479</v>
      </c>
      <c r="J80" s="349" t="s">
        <v>674</v>
      </c>
      <c r="K80" s="345"/>
      <c r="L80" s="158" t="s">
        <v>292</v>
      </c>
    </row>
    <row r="81" spans="1:13" ht="60" x14ac:dyDescent="0.25">
      <c r="A81" s="343" t="s">
        <v>12</v>
      </c>
      <c r="B81" s="343" t="s">
        <v>74</v>
      </c>
      <c r="C81" s="343" t="s">
        <v>43</v>
      </c>
      <c r="D81" s="343" t="s">
        <v>40</v>
      </c>
      <c r="E81" s="82" t="s">
        <v>396</v>
      </c>
      <c r="F81" s="345" t="s">
        <v>604</v>
      </c>
      <c r="G81" s="444" t="s">
        <v>581</v>
      </c>
      <c r="H81" s="445"/>
      <c r="I81" s="345" t="s">
        <v>612</v>
      </c>
      <c r="J81" s="349" t="s">
        <v>675</v>
      </c>
      <c r="K81" s="345"/>
      <c r="L81" s="158" t="s">
        <v>292</v>
      </c>
    </row>
    <row r="82" spans="1:13" ht="24" x14ac:dyDescent="0.25">
      <c r="A82" s="347">
        <v>30</v>
      </c>
      <c r="B82" s="347">
        <v>2</v>
      </c>
      <c r="C82" s="347" t="s">
        <v>148</v>
      </c>
      <c r="D82" s="355"/>
      <c r="E82" s="207" t="s">
        <v>160</v>
      </c>
      <c r="F82" s="349"/>
      <c r="G82" s="423" t="s">
        <v>581</v>
      </c>
      <c r="H82" s="434"/>
      <c r="I82" s="368" t="s">
        <v>517</v>
      </c>
      <c r="J82" s="368" t="s">
        <v>518</v>
      </c>
      <c r="K82" s="370"/>
      <c r="L82" s="158" t="s">
        <v>292</v>
      </c>
    </row>
    <row r="83" spans="1:13" ht="48" x14ac:dyDescent="0.25">
      <c r="A83" s="5"/>
      <c r="B83" s="5"/>
      <c r="C83" s="5"/>
      <c r="D83" s="5"/>
      <c r="E83" s="5"/>
      <c r="F83" s="355" t="s">
        <v>621</v>
      </c>
      <c r="G83" s="435"/>
      <c r="H83" s="436"/>
      <c r="I83" s="375"/>
      <c r="J83" s="375"/>
      <c r="K83" s="370"/>
    </row>
    <row r="84" spans="1:13" ht="36" x14ac:dyDescent="0.25">
      <c r="A84" s="4"/>
      <c r="B84" s="4"/>
      <c r="C84" s="4"/>
      <c r="D84" s="4"/>
      <c r="E84" s="5"/>
      <c r="F84" s="345" t="s">
        <v>699</v>
      </c>
      <c r="G84" s="435"/>
      <c r="H84" s="436"/>
      <c r="I84" s="375"/>
      <c r="J84" s="375"/>
      <c r="K84" s="370"/>
    </row>
    <row r="85" spans="1:13" ht="24" x14ac:dyDescent="0.25">
      <c r="A85" s="5"/>
      <c r="B85" s="5"/>
      <c r="C85" s="5"/>
      <c r="D85" s="5"/>
      <c r="E85" s="5"/>
      <c r="F85" s="161" t="s">
        <v>700</v>
      </c>
      <c r="G85" s="435"/>
      <c r="H85" s="436"/>
      <c r="I85" s="375"/>
      <c r="J85" s="375"/>
      <c r="K85" s="370"/>
    </row>
    <row r="86" spans="1:13" ht="24" x14ac:dyDescent="0.25">
      <c r="A86" s="356"/>
      <c r="B86" s="356"/>
      <c r="C86" s="356"/>
      <c r="D86" s="356"/>
      <c r="E86" s="356"/>
      <c r="F86" s="161" t="s">
        <v>631</v>
      </c>
      <c r="G86" s="437"/>
      <c r="H86" s="438"/>
      <c r="I86" s="369"/>
      <c r="J86" s="369"/>
      <c r="K86" s="370"/>
    </row>
    <row r="87" spans="1:13" ht="72" x14ac:dyDescent="0.25">
      <c r="A87" s="398">
        <v>30</v>
      </c>
      <c r="B87" s="398">
        <v>2</v>
      </c>
      <c r="C87" s="398" t="s">
        <v>148</v>
      </c>
      <c r="D87" s="435">
        <v>1</v>
      </c>
      <c r="E87" s="356" t="s">
        <v>315</v>
      </c>
      <c r="F87" s="355" t="s">
        <v>622</v>
      </c>
      <c r="G87" s="423" t="s">
        <v>581</v>
      </c>
      <c r="H87" s="434"/>
      <c r="I87" s="349"/>
      <c r="J87" s="349" t="s">
        <v>381</v>
      </c>
      <c r="K87" s="349"/>
      <c r="L87" s="158" t="s">
        <v>292</v>
      </c>
    </row>
    <row r="88" spans="1:13" ht="41.25" customHeight="1" x14ac:dyDescent="0.25">
      <c r="A88" s="398"/>
      <c r="B88" s="398"/>
      <c r="C88" s="398"/>
      <c r="D88" s="435"/>
      <c r="E88" s="361" t="s">
        <v>269</v>
      </c>
      <c r="F88" s="349" t="s">
        <v>286</v>
      </c>
      <c r="G88" s="435"/>
      <c r="H88" s="436"/>
      <c r="I88" s="360" t="s">
        <v>370</v>
      </c>
      <c r="J88" s="360" t="s">
        <v>493</v>
      </c>
      <c r="K88" s="360"/>
    </row>
    <row r="89" spans="1:13" ht="72" customHeight="1" x14ac:dyDescent="0.25">
      <c r="A89" s="398"/>
      <c r="B89" s="398"/>
      <c r="C89" s="398"/>
      <c r="D89" s="435"/>
      <c r="E89" s="451" t="s">
        <v>441</v>
      </c>
      <c r="F89" s="368" t="s">
        <v>620</v>
      </c>
      <c r="G89" s="435"/>
      <c r="H89" s="436"/>
      <c r="I89" s="397" t="s">
        <v>371</v>
      </c>
      <c r="J89" s="368" t="s">
        <v>738</v>
      </c>
      <c r="K89" s="368"/>
    </row>
    <row r="90" spans="1:13" x14ac:dyDescent="0.25">
      <c r="A90" s="398"/>
      <c r="B90" s="398"/>
      <c r="C90" s="398"/>
      <c r="D90" s="435"/>
      <c r="E90" s="452"/>
      <c r="F90" s="375"/>
      <c r="G90" s="435"/>
      <c r="H90" s="436"/>
      <c r="I90" s="398"/>
      <c r="J90" s="375"/>
      <c r="K90" s="375"/>
    </row>
    <row r="91" spans="1:13" ht="124.5" customHeight="1" x14ac:dyDescent="0.25">
      <c r="A91" s="398"/>
      <c r="B91" s="398"/>
      <c r="C91" s="398"/>
      <c r="D91" s="435"/>
      <c r="E91" s="453"/>
      <c r="F91" s="369"/>
      <c r="G91" s="435"/>
      <c r="H91" s="436"/>
      <c r="I91" s="399"/>
      <c r="J91" s="369"/>
      <c r="K91" s="369"/>
    </row>
    <row r="92" spans="1:13" ht="93" customHeight="1" x14ac:dyDescent="0.25">
      <c r="A92" s="398"/>
      <c r="B92" s="398"/>
      <c r="C92" s="398"/>
      <c r="D92" s="435"/>
      <c r="E92" s="3" t="s">
        <v>97</v>
      </c>
      <c r="F92" s="349" t="s">
        <v>623</v>
      </c>
      <c r="G92" s="435"/>
      <c r="H92" s="436"/>
      <c r="I92" s="349" t="s">
        <v>287</v>
      </c>
      <c r="J92" s="349" t="s">
        <v>737</v>
      </c>
      <c r="K92" s="349"/>
    </row>
    <row r="93" spans="1:13" ht="84" x14ac:dyDescent="0.25">
      <c r="A93" s="398"/>
      <c r="B93" s="398"/>
      <c r="C93" s="398"/>
      <c r="D93" s="435"/>
      <c r="E93" s="82" t="s">
        <v>322</v>
      </c>
      <c r="F93" s="349" t="s">
        <v>286</v>
      </c>
      <c r="G93" s="435"/>
      <c r="H93" s="436"/>
      <c r="I93" s="451" t="s">
        <v>372</v>
      </c>
      <c r="J93" s="451" t="s">
        <v>597</v>
      </c>
      <c r="K93" s="451"/>
    </row>
    <row r="94" spans="1:13" ht="48" x14ac:dyDescent="0.25">
      <c r="A94" s="399"/>
      <c r="B94" s="399"/>
      <c r="C94" s="399"/>
      <c r="D94" s="437"/>
      <c r="E94" s="82" t="s">
        <v>324</v>
      </c>
      <c r="F94" s="349" t="s">
        <v>286</v>
      </c>
      <c r="G94" s="437"/>
      <c r="H94" s="438"/>
      <c r="I94" s="453"/>
      <c r="J94" s="453"/>
      <c r="K94" s="453"/>
    </row>
    <row r="95" spans="1:13" ht="24" x14ac:dyDescent="0.25">
      <c r="A95" s="353">
        <v>30</v>
      </c>
      <c r="B95" s="353">
        <v>2</v>
      </c>
      <c r="C95" s="353" t="s">
        <v>149</v>
      </c>
      <c r="D95" s="353"/>
      <c r="E95" s="3" t="s">
        <v>159</v>
      </c>
      <c r="F95" s="3" t="s">
        <v>480</v>
      </c>
      <c r="G95" s="444" t="s">
        <v>581</v>
      </c>
      <c r="H95" s="445"/>
      <c r="I95" s="349"/>
      <c r="J95" s="349" t="s">
        <v>519</v>
      </c>
      <c r="K95" s="349"/>
      <c r="L95" s="158" t="s">
        <v>291</v>
      </c>
      <c r="M95" s="158" t="s">
        <v>513</v>
      </c>
    </row>
    <row r="96" spans="1:13" ht="96" x14ac:dyDescent="0.25">
      <c r="A96" s="450">
        <v>30</v>
      </c>
      <c r="B96" s="450">
        <v>2</v>
      </c>
      <c r="C96" s="450" t="s">
        <v>149</v>
      </c>
      <c r="D96" s="450">
        <v>1</v>
      </c>
      <c r="E96" s="3" t="s">
        <v>163</v>
      </c>
      <c r="F96" s="370" t="s">
        <v>480</v>
      </c>
      <c r="G96" s="450" t="s">
        <v>581</v>
      </c>
      <c r="H96" s="450"/>
      <c r="I96" s="349" t="s">
        <v>373</v>
      </c>
      <c r="J96" s="368"/>
      <c r="K96" s="397"/>
      <c r="L96" s="158" t="s">
        <v>292</v>
      </c>
    </row>
    <row r="97" spans="1:12" ht="48" x14ac:dyDescent="0.25">
      <c r="A97" s="450"/>
      <c r="B97" s="450"/>
      <c r="C97" s="450"/>
      <c r="D97" s="450"/>
      <c r="E97" s="3" t="s">
        <v>288</v>
      </c>
      <c r="F97" s="370"/>
      <c r="G97" s="450"/>
      <c r="H97" s="450"/>
      <c r="I97" s="349" t="s">
        <v>613</v>
      </c>
      <c r="J97" s="369"/>
      <c r="K97" s="399"/>
    </row>
    <row r="98" spans="1:12" ht="85.5" customHeight="1" x14ac:dyDescent="0.25">
      <c r="A98" s="347">
        <v>30</v>
      </c>
      <c r="B98" s="347">
        <v>3</v>
      </c>
      <c r="C98" s="347"/>
      <c r="D98" s="347"/>
      <c r="E98" s="345" t="s">
        <v>162</v>
      </c>
      <c r="F98" s="345" t="s">
        <v>686</v>
      </c>
      <c r="G98" s="444" t="s">
        <v>581</v>
      </c>
      <c r="H98" s="445"/>
      <c r="I98" s="347"/>
      <c r="J98" s="347"/>
      <c r="K98" s="347"/>
    </row>
    <row r="99" spans="1:12" ht="36" x14ac:dyDescent="0.25">
      <c r="A99" s="11" t="s">
        <v>12</v>
      </c>
      <c r="B99" s="11" t="s">
        <v>100</v>
      </c>
      <c r="C99" s="11" t="s">
        <v>31</v>
      </c>
      <c r="D99" s="11"/>
      <c r="E99" s="349" t="s">
        <v>101</v>
      </c>
      <c r="F99" s="345" t="s">
        <v>614</v>
      </c>
      <c r="G99" s="423" t="s">
        <v>581</v>
      </c>
      <c r="H99" s="434"/>
      <c r="I99" s="368" t="s">
        <v>272</v>
      </c>
      <c r="J99" s="469" t="s">
        <v>754</v>
      </c>
      <c r="K99" s="368"/>
      <c r="L99" s="158" t="s">
        <v>292</v>
      </c>
    </row>
    <row r="100" spans="1:12" ht="84" x14ac:dyDescent="0.25">
      <c r="A100" s="11" t="s">
        <v>12</v>
      </c>
      <c r="B100" s="11" t="s">
        <v>100</v>
      </c>
      <c r="C100" s="11" t="s">
        <v>31</v>
      </c>
      <c r="D100" s="11" t="s">
        <v>16</v>
      </c>
      <c r="E100" s="349" t="s">
        <v>103</v>
      </c>
      <c r="F100" s="346"/>
      <c r="G100" s="437"/>
      <c r="H100" s="438"/>
      <c r="I100" s="369"/>
      <c r="J100" s="470"/>
      <c r="K100" s="369"/>
    </row>
    <row r="101" spans="1:12" ht="240" x14ac:dyDescent="0.25">
      <c r="A101" s="11" t="s">
        <v>12</v>
      </c>
      <c r="B101" s="343" t="s">
        <v>100</v>
      </c>
      <c r="C101" s="343" t="s">
        <v>34</v>
      </c>
      <c r="D101" s="343"/>
      <c r="E101" s="79" t="s">
        <v>615</v>
      </c>
      <c r="F101" s="349" t="s">
        <v>687</v>
      </c>
      <c r="G101" s="444" t="s">
        <v>581</v>
      </c>
      <c r="H101" s="445"/>
      <c r="I101" s="360" t="s">
        <v>689</v>
      </c>
      <c r="J101" s="360" t="s">
        <v>688</v>
      </c>
      <c r="K101" s="360"/>
      <c r="L101" s="158" t="s">
        <v>292</v>
      </c>
    </row>
    <row r="102" spans="1:12" ht="60" x14ac:dyDescent="0.25">
      <c r="A102" s="11" t="s">
        <v>12</v>
      </c>
      <c r="B102" s="343" t="s">
        <v>100</v>
      </c>
      <c r="C102" s="343" t="s">
        <v>34</v>
      </c>
      <c r="D102" s="85" t="s">
        <v>18</v>
      </c>
      <c r="E102" s="349" t="s">
        <v>397</v>
      </c>
      <c r="F102" s="368" t="s">
        <v>690</v>
      </c>
      <c r="G102" s="423" t="s">
        <v>581</v>
      </c>
      <c r="H102" s="434"/>
      <c r="I102" s="3" t="s">
        <v>398</v>
      </c>
      <c r="J102" s="360" t="s">
        <v>691</v>
      </c>
      <c r="K102" s="3"/>
    </row>
    <row r="103" spans="1:12" ht="83.25" customHeight="1" x14ac:dyDescent="0.25">
      <c r="A103" s="11" t="s">
        <v>12</v>
      </c>
      <c r="B103" s="343" t="s">
        <v>100</v>
      </c>
      <c r="C103" s="343" t="s">
        <v>34</v>
      </c>
      <c r="D103" s="85" t="s">
        <v>16</v>
      </c>
      <c r="E103" s="79" t="s">
        <v>107</v>
      </c>
      <c r="F103" s="375"/>
      <c r="G103" s="435"/>
      <c r="H103" s="436"/>
      <c r="I103" s="352" t="s">
        <v>374</v>
      </c>
      <c r="J103" s="349" t="s">
        <v>747</v>
      </c>
      <c r="K103" s="352"/>
    </row>
    <row r="104" spans="1:12" ht="60" customHeight="1" x14ac:dyDescent="0.25">
      <c r="A104" s="11" t="s">
        <v>12</v>
      </c>
      <c r="B104" s="343" t="s">
        <v>100</v>
      </c>
      <c r="C104" s="343" t="s">
        <v>34</v>
      </c>
      <c r="D104" s="85" t="s">
        <v>21</v>
      </c>
      <c r="E104" s="79" t="s">
        <v>325</v>
      </c>
      <c r="F104" s="369"/>
      <c r="G104" s="437"/>
      <c r="H104" s="438"/>
      <c r="I104" s="360" t="s">
        <v>375</v>
      </c>
      <c r="J104" s="159" t="s">
        <v>748</v>
      </c>
      <c r="K104" s="360"/>
    </row>
    <row r="105" spans="1:12" ht="223.5" customHeight="1" x14ac:dyDescent="0.25">
      <c r="A105" s="11" t="s">
        <v>12</v>
      </c>
      <c r="B105" s="343" t="s">
        <v>100</v>
      </c>
      <c r="C105" s="343" t="s">
        <v>37</v>
      </c>
      <c r="D105" s="343"/>
      <c r="E105" s="349" t="s">
        <v>109</v>
      </c>
      <c r="F105" s="345" t="s">
        <v>481</v>
      </c>
      <c r="G105" s="444" t="s">
        <v>581</v>
      </c>
      <c r="H105" s="445"/>
      <c r="I105" s="349" t="s">
        <v>749</v>
      </c>
      <c r="J105" s="349" t="s">
        <v>731</v>
      </c>
      <c r="K105" s="349"/>
      <c r="L105" s="158" t="s">
        <v>291</v>
      </c>
    </row>
    <row r="106" spans="1:12" ht="48" x14ac:dyDescent="0.25">
      <c r="A106" s="86" t="s">
        <v>12</v>
      </c>
      <c r="B106" s="86" t="s">
        <v>100</v>
      </c>
      <c r="C106" s="11" t="s">
        <v>43</v>
      </c>
      <c r="D106" s="11"/>
      <c r="E106" s="79" t="s">
        <v>616</v>
      </c>
      <c r="F106" s="368" t="s">
        <v>690</v>
      </c>
      <c r="G106" s="423" t="s">
        <v>581</v>
      </c>
      <c r="H106" s="434"/>
      <c r="I106" s="451" t="s">
        <v>482</v>
      </c>
      <c r="J106" s="471" t="s">
        <v>382</v>
      </c>
      <c r="K106" s="451"/>
      <c r="L106" s="158" t="s">
        <v>292</v>
      </c>
    </row>
    <row r="107" spans="1:12" ht="36" x14ac:dyDescent="0.25">
      <c r="A107" s="86" t="s">
        <v>12</v>
      </c>
      <c r="B107" s="86" t="s">
        <v>100</v>
      </c>
      <c r="C107" s="11" t="s">
        <v>43</v>
      </c>
      <c r="D107" s="11" t="s">
        <v>18</v>
      </c>
      <c r="E107" s="79" t="s">
        <v>617</v>
      </c>
      <c r="F107" s="369"/>
      <c r="G107" s="437"/>
      <c r="H107" s="438"/>
      <c r="I107" s="453"/>
      <c r="J107" s="472"/>
      <c r="K107" s="453"/>
    </row>
    <row r="108" spans="1:12" ht="324" x14ac:dyDescent="0.25">
      <c r="A108" s="11" t="s">
        <v>12</v>
      </c>
      <c r="B108" s="11" t="s">
        <v>100</v>
      </c>
      <c r="C108" s="11" t="s">
        <v>48</v>
      </c>
      <c r="D108" s="11"/>
      <c r="E108" s="349" t="s">
        <v>115</v>
      </c>
      <c r="F108" s="368" t="s">
        <v>692</v>
      </c>
      <c r="G108" s="423" t="s">
        <v>581</v>
      </c>
      <c r="H108" s="434"/>
      <c r="I108" s="368" t="s">
        <v>750</v>
      </c>
      <c r="J108" s="349" t="s">
        <v>751</v>
      </c>
      <c r="K108" s="368"/>
      <c r="L108" s="158" t="s">
        <v>292</v>
      </c>
    </row>
    <row r="109" spans="1:12" ht="216" x14ac:dyDescent="0.25">
      <c r="A109" s="11" t="s">
        <v>12</v>
      </c>
      <c r="B109" s="11" t="s">
        <v>100</v>
      </c>
      <c r="C109" s="11" t="s">
        <v>48</v>
      </c>
      <c r="D109" s="11" t="s">
        <v>18</v>
      </c>
      <c r="E109" s="349" t="s">
        <v>117</v>
      </c>
      <c r="F109" s="369"/>
      <c r="G109" s="437"/>
      <c r="H109" s="438"/>
      <c r="I109" s="375"/>
      <c r="J109" s="349" t="s">
        <v>752</v>
      </c>
      <c r="K109" s="375"/>
    </row>
    <row r="110" spans="1:12" ht="24" x14ac:dyDescent="0.25">
      <c r="A110" s="11" t="s">
        <v>12</v>
      </c>
      <c r="B110" s="11" t="s">
        <v>100</v>
      </c>
      <c r="C110" s="11" t="s">
        <v>51</v>
      </c>
      <c r="D110" s="11"/>
      <c r="E110" s="79" t="s">
        <v>328</v>
      </c>
      <c r="F110" s="371" t="s">
        <v>624</v>
      </c>
      <c r="G110" s="423" t="s">
        <v>581</v>
      </c>
      <c r="H110" s="462"/>
      <c r="I110" s="368" t="s">
        <v>483</v>
      </c>
      <c r="J110" s="368" t="s">
        <v>755</v>
      </c>
      <c r="K110" s="368"/>
      <c r="L110" s="158" t="s">
        <v>292</v>
      </c>
    </row>
    <row r="111" spans="1:12" ht="150" customHeight="1" x14ac:dyDescent="0.25">
      <c r="A111" s="343" t="s">
        <v>12</v>
      </c>
      <c r="B111" s="343" t="s">
        <v>100</v>
      </c>
      <c r="C111" s="343" t="s">
        <v>51</v>
      </c>
      <c r="D111" s="343" t="s">
        <v>18</v>
      </c>
      <c r="E111" s="162" t="s">
        <v>330</v>
      </c>
      <c r="F111" s="372"/>
      <c r="G111" s="435"/>
      <c r="H111" s="463"/>
      <c r="I111" s="375"/>
      <c r="J111" s="369"/>
      <c r="K111" s="375"/>
    </row>
    <row r="112" spans="1:12" ht="288" x14ac:dyDescent="0.25">
      <c r="A112" s="163"/>
      <c r="B112" s="163"/>
      <c r="C112" s="163"/>
      <c r="D112" s="344"/>
      <c r="E112" s="164"/>
      <c r="F112" s="372"/>
      <c r="G112" s="435"/>
      <c r="H112" s="436"/>
      <c r="I112" s="346" t="s">
        <v>495</v>
      </c>
      <c r="J112" s="346" t="s">
        <v>494</v>
      </c>
      <c r="K112" s="346"/>
    </row>
    <row r="113" spans="1:12" ht="24" x14ac:dyDescent="0.25">
      <c r="A113" s="381" t="s">
        <v>12</v>
      </c>
      <c r="B113" s="381" t="s">
        <v>100</v>
      </c>
      <c r="C113" s="397">
        <v>13</v>
      </c>
      <c r="D113" s="381"/>
      <c r="E113" s="456" t="s">
        <v>399</v>
      </c>
      <c r="F113" s="3" t="s">
        <v>625</v>
      </c>
      <c r="G113" s="450"/>
      <c r="H113" s="450"/>
      <c r="I113" s="457" t="s">
        <v>400</v>
      </c>
      <c r="J113" s="457" t="s">
        <v>496</v>
      </c>
      <c r="K113" s="457"/>
      <c r="L113" s="158" t="s">
        <v>292</v>
      </c>
    </row>
    <row r="114" spans="1:12" ht="243" customHeight="1" x14ac:dyDescent="0.25">
      <c r="A114" s="382"/>
      <c r="B114" s="382"/>
      <c r="C114" s="399"/>
      <c r="D114" s="382"/>
      <c r="E114" s="456"/>
      <c r="F114" s="3" t="s">
        <v>480</v>
      </c>
      <c r="G114" s="450"/>
      <c r="H114" s="450"/>
      <c r="I114" s="457"/>
      <c r="J114" s="457"/>
      <c r="K114" s="457"/>
    </row>
    <row r="115" spans="1:12" ht="80.25" customHeight="1" x14ac:dyDescent="0.25">
      <c r="A115" s="381" t="s">
        <v>12</v>
      </c>
      <c r="B115" s="381" t="s">
        <v>100</v>
      </c>
      <c r="C115" s="381" t="s">
        <v>410</v>
      </c>
      <c r="D115" s="381"/>
      <c r="E115" s="451" t="s">
        <v>401</v>
      </c>
      <c r="F115" s="3" t="s">
        <v>625</v>
      </c>
      <c r="G115" s="450"/>
      <c r="H115" s="450"/>
      <c r="I115" s="456" t="s">
        <v>402</v>
      </c>
      <c r="J115" s="456" t="s">
        <v>497</v>
      </c>
      <c r="K115" s="456"/>
      <c r="L115" s="158" t="s">
        <v>292</v>
      </c>
    </row>
    <row r="116" spans="1:12" ht="150.75" customHeight="1" x14ac:dyDescent="0.25">
      <c r="A116" s="382"/>
      <c r="B116" s="382"/>
      <c r="C116" s="382"/>
      <c r="D116" s="382"/>
      <c r="E116" s="453"/>
      <c r="F116" s="3" t="s">
        <v>484</v>
      </c>
      <c r="G116" s="450"/>
      <c r="H116" s="450"/>
      <c r="I116" s="456"/>
      <c r="J116" s="456"/>
      <c r="K116" s="456"/>
    </row>
    <row r="117" spans="1:12" ht="240.75" customHeight="1" x14ac:dyDescent="0.25">
      <c r="A117" s="11" t="s">
        <v>12</v>
      </c>
      <c r="B117" s="11" t="s">
        <v>100</v>
      </c>
      <c r="C117" s="11" t="s">
        <v>57</v>
      </c>
      <c r="D117" s="11"/>
      <c r="E117" s="87" t="s">
        <v>411</v>
      </c>
      <c r="F117" s="3" t="s">
        <v>625</v>
      </c>
      <c r="G117" s="444" t="s">
        <v>581</v>
      </c>
      <c r="H117" s="445"/>
      <c r="I117" s="345" t="s">
        <v>412</v>
      </c>
      <c r="J117" s="360" t="s">
        <v>756</v>
      </c>
      <c r="K117" s="360"/>
      <c r="L117" s="158" t="s">
        <v>292</v>
      </c>
    </row>
    <row r="118" spans="1:12" x14ac:dyDescent="0.25">
      <c r="A118" s="343" t="s">
        <v>12</v>
      </c>
      <c r="B118" s="343" t="s">
        <v>100</v>
      </c>
      <c r="C118" s="343" t="s">
        <v>149</v>
      </c>
      <c r="D118" s="343"/>
      <c r="E118" s="361" t="s">
        <v>159</v>
      </c>
      <c r="F118" s="368" t="s">
        <v>625</v>
      </c>
      <c r="G118" s="423" t="s">
        <v>581</v>
      </c>
      <c r="H118" s="434"/>
      <c r="I118" s="360"/>
      <c r="J118" s="158" t="s">
        <v>381</v>
      </c>
      <c r="K118" s="360"/>
      <c r="L118" s="158" t="s">
        <v>292</v>
      </c>
    </row>
    <row r="119" spans="1:12" ht="75" customHeight="1" x14ac:dyDescent="0.25">
      <c r="A119" s="343" t="s">
        <v>12</v>
      </c>
      <c r="B119" s="343" t="s">
        <v>100</v>
      </c>
      <c r="C119" s="343" t="s">
        <v>149</v>
      </c>
      <c r="D119" s="343" t="s">
        <v>13</v>
      </c>
      <c r="E119" s="361" t="s">
        <v>451</v>
      </c>
      <c r="F119" s="375"/>
      <c r="G119" s="435"/>
      <c r="H119" s="436"/>
      <c r="I119" s="360" t="s">
        <v>404</v>
      </c>
      <c r="J119" s="360" t="s">
        <v>498</v>
      </c>
      <c r="K119" s="360"/>
    </row>
    <row r="120" spans="1:12" ht="237.75" customHeight="1" x14ac:dyDescent="0.25">
      <c r="A120" s="343"/>
      <c r="B120" s="343"/>
      <c r="C120" s="343"/>
      <c r="D120" s="343"/>
      <c r="E120" s="229" t="s">
        <v>403</v>
      </c>
      <c r="F120" s="369"/>
      <c r="G120" s="437"/>
      <c r="H120" s="438"/>
      <c r="I120" s="357" t="s">
        <v>485</v>
      </c>
      <c r="J120" s="360" t="s">
        <v>757</v>
      </c>
      <c r="K120" s="357"/>
    </row>
    <row r="121" spans="1:12" ht="180" x14ac:dyDescent="0.25">
      <c r="A121" s="11" t="s">
        <v>12</v>
      </c>
      <c r="B121" s="11" t="s">
        <v>119</v>
      </c>
      <c r="C121" s="11"/>
      <c r="D121" s="10"/>
      <c r="E121" s="349" t="s">
        <v>154</v>
      </c>
      <c r="F121" s="349" t="s">
        <v>677</v>
      </c>
      <c r="G121" s="444" t="s">
        <v>581</v>
      </c>
      <c r="H121" s="445"/>
      <c r="I121" s="349"/>
      <c r="J121" s="349"/>
      <c r="K121" s="349"/>
    </row>
    <row r="122" spans="1:12" ht="180" x14ac:dyDescent="0.25">
      <c r="A122" s="11" t="s">
        <v>12</v>
      </c>
      <c r="B122" s="11" t="s">
        <v>119</v>
      </c>
      <c r="C122" s="11" t="s">
        <v>18</v>
      </c>
      <c r="D122" s="10"/>
      <c r="E122" s="349" t="s">
        <v>120</v>
      </c>
      <c r="F122" s="371" t="s">
        <v>676</v>
      </c>
      <c r="G122" s="423" t="s">
        <v>581</v>
      </c>
      <c r="H122" s="434"/>
      <c r="I122" s="349" t="s">
        <v>702</v>
      </c>
      <c r="J122" s="360" t="s">
        <v>703</v>
      </c>
      <c r="K122" s="349"/>
      <c r="L122" s="158" t="s">
        <v>292</v>
      </c>
    </row>
    <row r="123" spans="1:12" ht="72" x14ac:dyDescent="0.25">
      <c r="A123" s="11" t="s">
        <v>12</v>
      </c>
      <c r="B123" s="11" t="s">
        <v>119</v>
      </c>
      <c r="C123" s="11" t="s">
        <v>18</v>
      </c>
      <c r="D123" s="11" t="s">
        <v>18</v>
      </c>
      <c r="E123" s="349" t="s">
        <v>122</v>
      </c>
      <c r="F123" s="372"/>
      <c r="G123" s="435"/>
      <c r="H123" s="436"/>
      <c r="I123" s="349" t="s">
        <v>273</v>
      </c>
      <c r="J123" s="108" t="s">
        <v>383</v>
      </c>
      <c r="K123" s="349"/>
    </row>
    <row r="124" spans="1:12" ht="48" x14ac:dyDescent="0.25">
      <c r="A124" s="11" t="s">
        <v>12</v>
      </c>
      <c r="B124" s="11" t="s">
        <v>119</v>
      </c>
      <c r="C124" s="11" t="s">
        <v>16</v>
      </c>
      <c r="D124" s="11"/>
      <c r="E124" s="349" t="s">
        <v>124</v>
      </c>
      <c r="F124" s="368" t="s">
        <v>626</v>
      </c>
      <c r="G124" s="423" t="s">
        <v>581</v>
      </c>
      <c r="H124" s="434"/>
      <c r="I124" s="368" t="s">
        <v>701</v>
      </c>
      <c r="J124" s="103" t="s">
        <v>742</v>
      </c>
      <c r="K124" s="368"/>
      <c r="L124" s="158" t="s">
        <v>292</v>
      </c>
    </row>
    <row r="125" spans="1:12" x14ac:dyDescent="0.25">
      <c r="A125" s="11" t="s">
        <v>12</v>
      </c>
      <c r="B125" s="11" t="s">
        <v>119</v>
      </c>
      <c r="C125" s="11" t="s">
        <v>16</v>
      </c>
      <c r="D125" s="11" t="s">
        <v>18</v>
      </c>
      <c r="E125" s="349" t="s">
        <v>126</v>
      </c>
      <c r="F125" s="375"/>
      <c r="G125" s="435"/>
      <c r="H125" s="436"/>
      <c r="I125" s="375"/>
      <c r="J125" s="368" t="s">
        <v>384</v>
      </c>
      <c r="K125" s="375"/>
    </row>
    <row r="126" spans="1:12" ht="99.75" customHeight="1" x14ac:dyDescent="0.25">
      <c r="A126" s="11" t="s">
        <v>12</v>
      </c>
      <c r="B126" s="11" t="s">
        <v>119</v>
      </c>
      <c r="C126" s="11" t="s">
        <v>16</v>
      </c>
      <c r="D126" s="11" t="s">
        <v>16</v>
      </c>
      <c r="E126" s="349" t="s">
        <v>336</v>
      </c>
      <c r="F126" s="369"/>
      <c r="G126" s="437"/>
      <c r="H126" s="438"/>
      <c r="I126" s="369"/>
      <c r="J126" s="369"/>
      <c r="K126" s="369"/>
    </row>
    <row r="127" spans="1:12" ht="62.25" customHeight="1" x14ac:dyDescent="0.25">
      <c r="A127" s="381" t="s">
        <v>12</v>
      </c>
      <c r="B127" s="381" t="s">
        <v>119</v>
      </c>
      <c r="C127" s="381" t="s">
        <v>21</v>
      </c>
      <c r="D127" s="419"/>
      <c r="E127" s="397" t="s">
        <v>144</v>
      </c>
      <c r="F127" s="368" t="s">
        <v>376</v>
      </c>
      <c r="G127" s="444" t="s">
        <v>581</v>
      </c>
      <c r="H127" s="445"/>
      <c r="I127" s="454" t="s">
        <v>704</v>
      </c>
      <c r="J127" s="103" t="s">
        <v>740</v>
      </c>
      <c r="K127" s="368"/>
      <c r="L127" s="158" t="s">
        <v>292</v>
      </c>
    </row>
    <row r="128" spans="1:12" ht="177.75" customHeight="1" x14ac:dyDescent="0.25">
      <c r="A128" s="382"/>
      <c r="B128" s="382"/>
      <c r="C128" s="382"/>
      <c r="D128" s="420"/>
      <c r="E128" s="399"/>
      <c r="F128" s="369"/>
      <c r="G128" s="444" t="s">
        <v>581</v>
      </c>
      <c r="H128" s="445"/>
      <c r="I128" s="455"/>
      <c r="J128" s="104" t="s">
        <v>385</v>
      </c>
      <c r="K128" s="369"/>
    </row>
    <row r="129" spans="1:16" ht="60" x14ac:dyDescent="0.25">
      <c r="A129" s="11" t="s">
        <v>12</v>
      </c>
      <c r="B129" s="11" t="s">
        <v>119</v>
      </c>
      <c r="C129" s="11" t="s">
        <v>28</v>
      </c>
      <c r="D129" s="11"/>
      <c r="E129" s="349" t="s">
        <v>131</v>
      </c>
      <c r="F129" s="349" t="s">
        <v>486</v>
      </c>
      <c r="G129" s="444" t="s">
        <v>581</v>
      </c>
      <c r="H129" s="445"/>
      <c r="I129" s="349" t="s">
        <v>274</v>
      </c>
      <c r="J129" s="360" t="s">
        <v>741</v>
      </c>
      <c r="K129" s="349"/>
      <c r="L129" s="158" t="s">
        <v>292</v>
      </c>
    </row>
    <row r="130" spans="1:16" ht="60" x14ac:dyDescent="0.25">
      <c r="A130" s="11" t="s">
        <v>12</v>
      </c>
      <c r="B130" s="11" t="s">
        <v>119</v>
      </c>
      <c r="C130" s="11" t="s">
        <v>28</v>
      </c>
      <c r="D130" s="11" t="s">
        <v>16</v>
      </c>
      <c r="E130" s="349" t="s">
        <v>132</v>
      </c>
      <c r="F130" s="349" t="s">
        <v>377</v>
      </c>
      <c r="G130" s="444" t="s">
        <v>581</v>
      </c>
      <c r="H130" s="445"/>
      <c r="I130" s="349" t="s">
        <v>275</v>
      </c>
      <c r="J130" s="159" t="s">
        <v>499</v>
      </c>
      <c r="K130" s="159"/>
      <c r="L130" s="165"/>
      <c r="M130" s="107"/>
      <c r="N130" s="210"/>
      <c r="O130" s="210"/>
      <c r="P130" s="210"/>
    </row>
    <row r="131" spans="1:16" ht="96" x14ac:dyDescent="0.25">
      <c r="A131" s="11" t="s">
        <v>12</v>
      </c>
      <c r="B131" s="11" t="s">
        <v>119</v>
      </c>
      <c r="C131" s="11" t="s">
        <v>31</v>
      </c>
      <c r="D131" s="11"/>
      <c r="E131" s="349" t="s">
        <v>133</v>
      </c>
      <c r="F131" s="349" t="s">
        <v>678</v>
      </c>
      <c r="G131" s="444" t="s">
        <v>581</v>
      </c>
      <c r="H131" s="445"/>
      <c r="I131" s="349" t="s">
        <v>276</v>
      </c>
      <c r="J131" s="349" t="s">
        <v>381</v>
      </c>
      <c r="K131" s="349"/>
      <c r="L131" s="158" t="s">
        <v>292</v>
      </c>
    </row>
    <row r="132" spans="1:16" ht="48" x14ac:dyDescent="0.25">
      <c r="A132" s="11" t="s">
        <v>12</v>
      </c>
      <c r="B132" s="11" t="s">
        <v>119</v>
      </c>
      <c r="C132" s="11" t="s">
        <v>31</v>
      </c>
      <c r="D132" s="11" t="s">
        <v>18</v>
      </c>
      <c r="E132" s="349" t="s">
        <v>139</v>
      </c>
      <c r="F132" s="349" t="s">
        <v>607</v>
      </c>
      <c r="G132" s="444" t="s">
        <v>581</v>
      </c>
      <c r="H132" s="445"/>
      <c r="I132" s="349" t="s">
        <v>276</v>
      </c>
      <c r="J132" s="158" t="s">
        <v>720</v>
      </c>
      <c r="K132" s="349"/>
    </row>
    <row r="133" spans="1:16" ht="409.5" x14ac:dyDescent="0.25">
      <c r="A133" s="11" t="s">
        <v>12</v>
      </c>
      <c r="B133" s="11" t="s">
        <v>119</v>
      </c>
      <c r="C133" s="11" t="s">
        <v>31</v>
      </c>
      <c r="D133" s="11" t="s">
        <v>16</v>
      </c>
      <c r="E133" s="349" t="s">
        <v>136</v>
      </c>
      <c r="F133" s="349" t="s">
        <v>717</v>
      </c>
      <c r="G133" s="444" t="s">
        <v>718</v>
      </c>
      <c r="H133" s="445"/>
      <c r="I133" s="349" t="s">
        <v>289</v>
      </c>
      <c r="J133" s="3" t="s">
        <v>716</v>
      </c>
      <c r="K133" s="349"/>
    </row>
    <row r="134" spans="1:16" ht="60" x14ac:dyDescent="0.25">
      <c r="A134" s="11" t="s">
        <v>12</v>
      </c>
      <c r="B134" s="11" t="s">
        <v>119</v>
      </c>
      <c r="C134" s="11" t="s">
        <v>31</v>
      </c>
      <c r="D134" s="11" t="s">
        <v>21</v>
      </c>
      <c r="E134" s="341" t="s">
        <v>340</v>
      </c>
      <c r="F134" s="383" t="s">
        <v>739</v>
      </c>
      <c r="G134" s="423" t="s">
        <v>718</v>
      </c>
      <c r="H134" s="434"/>
      <c r="I134" s="360" t="s">
        <v>378</v>
      </c>
      <c r="J134" s="342" t="s">
        <v>719</v>
      </c>
      <c r="K134" s="360"/>
    </row>
    <row r="135" spans="1:16" ht="73.5" customHeight="1" x14ac:dyDescent="0.25">
      <c r="A135" s="11" t="s">
        <v>12</v>
      </c>
      <c r="B135" s="11" t="s">
        <v>119</v>
      </c>
      <c r="C135" s="11" t="s">
        <v>31</v>
      </c>
      <c r="D135" s="11" t="s">
        <v>28</v>
      </c>
      <c r="E135" s="341" t="s">
        <v>341</v>
      </c>
      <c r="F135" s="384"/>
      <c r="G135" s="435"/>
      <c r="H135" s="436"/>
      <c r="I135" s="360" t="s">
        <v>487</v>
      </c>
      <c r="J135" s="360" t="s">
        <v>500</v>
      </c>
      <c r="K135" s="360"/>
    </row>
    <row r="136" spans="1:16" ht="132" x14ac:dyDescent="0.25">
      <c r="A136" s="11" t="s">
        <v>12</v>
      </c>
      <c r="B136" s="11" t="s">
        <v>119</v>
      </c>
      <c r="C136" s="11" t="s">
        <v>31</v>
      </c>
      <c r="D136" s="11" t="s">
        <v>31</v>
      </c>
      <c r="E136" s="341" t="s">
        <v>342</v>
      </c>
      <c r="F136" s="385"/>
      <c r="G136" s="437"/>
      <c r="H136" s="438"/>
      <c r="I136" s="360" t="s">
        <v>379</v>
      </c>
      <c r="J136" s="360" t="s">
        <v>758</v>
      </c>
      <c r="K136" s="360"/>
    </row>
    <row r="137" spans="1:16" ht="96" x14ac:dyDescent="0.25">
      <c r="A137" s="11" t="s">
        <v>12</v>
      </c>
      <c r="B137" s="11" t="s">
        <v>119</v>
      </c>
      <c r="C137" s="11" t="s">
        <v>34</v>
      </c>
      <c r="D137" s="11"/>
      <c r="E137" s="349" t="s">
        <v>343</v>
      </c>
      <c r="F137" s="349" t="s">
        <v>387</v>
      </c>
      <c r="G137" s="444" t="s">
        <v>581</v>
      </c>
      <c r="H137" s="445"/>
      <c r="I137" s="349"/>
      <c r="J137" s="104" t="s">
        <v>386</v>
      </c>
      <c r="K137" s="349"/>
      <c r="L137" s="158" t="s">
        <v>292</v>
      </c>
    </row>
    <row r="138" spans="1:16" ht="45.75" customHeight="1" x14ac:dyDescent="0.25">
      <c r="A138" s="7"/>
      <c r="B138" s="7"/>
      <c r="C138" s="7"/>
      <c r="D138" s="7"/>
      <c r="E138" s="7"/>
      <c r="F138" s="7"/>
      <c r="G138" s="88"/>
      <c r="H138" s="88"/>
      <c r="I138" s="7"/>
    </row>
    <row r="139" spans="1:16" ht="15" x14ac:dyDescent="0.25">
      <c r="A139" s="468"/>
      <c r="B139" s="468"/>
      <c r="C139" s="468"/>
      <c r="D139" s="468"/>
      <c r="E139" s="468"/>
      <c r="F139" s="468"/>
      <c r="G139" s="468"/>
      <c r="H139" s="468"/>
      <c r="I139" s="468"/>
      <c r="J139" s="468"/>
      <c r="K139" s="468"/>
      <c r="L139" s="468"/>
    </row>
    <row r="140" spans="1:16" x14ac:dyDescent="0.25">
      <c r="A140" s="6"/>
      <c r="B140" s="6"/>
      <c r="C140" s="6"/>
      <c r="D140" s="6"/>
      <c r="E140" s="210"/>
      <c r="F140" s="210"/>
      <c r="G140" s="354"/>
      <c r="H140" s="354"/>
      <c r="I140" s="210"/>
    </row>
  </sheetData>
  <mergeCells count="201">
    <mergeCell ref="G137:H137"/>
    <mergeCell ref="G133:H133"/>
    <mergeCell ref="G132:H132"/>
    <mergeCell ref="G131:H131"/>
    <mergeCell ref="G130:H130"/>
    <mergeCell ref="G129:H129"/>
    <mergeCell ref="G32:H32"/>
    <mergeCell ref="G33:H33"/>
    <mergeCell ref="G34:H34"/>
    <mergeCell ref="G102:H104"/>
    <mergeCell ref="G121:H121"/>
    <mergeCell ref="G45:H45"/>
    <mergeCell ref="G44:H44"/>
    <mergeCell ref="G43:H43"/>
    <mergeCell ref="G42:H42"/>
    <mergeCell ref="G37:H37"/>
    <mergeCell ref="G36:H36"/>
    <mergeCell ref="G35:H35"/>
    <mergeCell ref="G46:H53"/>
    <mergeCell ref="G122:H123"/>
    <mergeCell ref="G62:H63"/>
    <mergeCell ref="G56:H56"/>
    <mergeCell ref="G57:H57"/>
    <mergeCell ref="G58:H58"/>
    <mergeCell ref="L73:L74"/>
    <mergeCell ref="F102:F104"/>
    <mergeCell ref="F89:F91"/>
    <mergeCell ref="G76:H76"/>
    <mergeCell ref="G77:H77"/>
    <mergeCell ref="G78:H78"/>
    <mergeCell ref="K82:K86"/>
    <mergeCell ref="J89:J91"/>
    <mergeCell ref="K89:K91"/>
    <mergeCell ref="J93:J94"/>
    <mergeCell ref="K93:K94"/>
    <mergeCell ref="G79:H79"/>
    <mergeCell ref="G80:H80"/>
    <mergeCell ref="G81:H81"/>
    <mergeCell ref="G82:H86"/>
    <mergeCell ref="G75:H75"/>
    <mergeCell ref="G98:H98"/>
    <mergeCell ref="G99:H100"/>
    <mergeCell ref="I99:I100"/>
    <mergeCell ref="G101:H101"/>
    <mergeCell ref="J82:J86"/>
    <mergeCell ref="A139:L139"/>
    <mergeCell ref="L67:L69"/>
    <mergeCell ref="J96:J97"/>
    <mergeCell ref="K96:K97"/>
    <mergeCell ref="G117:H117"/>
    <mergeCell ref="I67:I69"/>
    <mergeCell ref="K124:K126"/>
    <mergeCell ref="K127:K128"/>
    <mergeCell ref="F134:F136"/>
    <mergeCell ref="G134:H136"/>
    <mergeCell ref="F124:F126"/>
    <mergeCell ref="G124:H126"/>
    <mergeCell ref="K110:K111"/>
    <mergeCell ref="J113:J114"/>
    <mergeCell ref="K113:K114"/>
    <mergeCell ref="J115:J116"/>
    <mergeCell ref="K115:K116"/>
    <mergeCell ref="J99:J100"/>
    <mergeCell ref="K99:K100"/>
    <mergeCell ref="J106:J107"/>
    <mergeCell ref="K106:K107"/>
    <mergeCell ref="K108:K109"/>
    <mergeCell ref="J125:J126"/>
    <mergeCell ref="J110:J111"/>
    <mergeCell ref="K16:K18"/>
    <mergeCell ref="J46:J53"/>
    <mergeCell ref="K46:K53"/>
    <mergeCell ref="J67:J69"/>
    <mergeCell ref="K67:K69"/>
    <mergeCell ref="J73:J74"/>
    <mergeCell ref="K73:K74"/>
    <mergeCell ref="J6:J7"/>
    <mergeCell ref="K6:K7"/>
    <mergeCell ref="J16:J18"/>
    <mergeCell ref="F59:F61"/>
    <mergeCell ref="G59:H61"/>
    <mergeCell ref="G115:H116"/>
    <mergeCell ref="F110:F112"/>
    <mergeCell ref="G110:H112"/>
    <mergeCell ref="I46:I53"/>
    <mergeCell ref="F49:F50"/>
    <mergeCell ref="G54:H54"/>
    <mergeCell ref="G55:H55"/>
    <mergeCell ref="F46:F48"/>
    <mergeCell ref="F42:F43"/>
    <mergeCell ref="G26:H26"/>
    <mergeCell ref="G27:H27"/>
    <mergeCell ref="G28:H28"/>
    <mergeCell ref="G29:H29"/>
    <mergeCell ref="G30:H30"/>
    <mergeCell ref="G31:H31"/>
    <mergeCell ref="G38:H38"/>
    <mergeCell ref="G39:H39"/>
    <mergeCell ref="G40:H40"/>
    <mergeCell ref="G41:H41"/>
    <mergeCell ref="I124:I126"/>
    <mergeCell ref="F64:F66"/>
    <mergeCell ref="G64:H64"/>
    <mergeCell ref="G65:H65"/>
    <mergeCell ref="G66:H66"/>
    <mergeCell ref="I89:I91"/>
    <mergeCell ref="I93:I94"/>
    <mergeCell ref="G95:H95"/>
    <mergeCell ref="I82:I86"/>
    <mergeCell ref="I73:I74"/>
    <mergeCell ref="I115:I116"/>
    <mergeCell ref="F118:F120"/>
    <mergeCell ref="G118:H120"/>
    <mergeCell ref="I110:I111"/>
    <mergeCell ref="F127:F128"/>
    <mergeCell ref="G127:H127"/>
    <mergeCell ref="I127:I128"/>
    <mergeCell ref="G128:H128"/>
    <mergeCell ref="G105:H105"/>
    <mergeCell ref="A113:A114"/>
    <mergeCell ref="B113:B114"/>
    <mergeCell ref="C113:C114"/>
    <mergeCell ref="D113:D114"/>
    <mergeCell ref="E113:E114"/>
    <mergeCell ref="G113:H114"/>
    <mergeCell ref="I113:I114"/>
    <mergeCell ref="A115:A116"/>
    <mergeCell ref="B115:B116"/>
    <mergeCell ref="C115:C116"/>
    <mergeCell ref="D115:D116"/>
    <mergeCell ref="E115:E116"/>
    <mergeCell ref="F106:F107"/>
    <mergeCell ref="G106:H107"/>
    <mergeCell ref="I106:I107"/>
    <mergeCell ref="F108:F109"/>
    <mergeCell ref="G108:H109"/>
    <mergeCell ref="I108:I109"/>
    <mergeCell ref="F122:F123"/>
    <mergeCell ref="G73:H74"/>
    <mergeCell ref="F73:F74"/>
    <mergeCell ref="E67:E69"/>
    <mergeCell ref="F67:F68"/>
    <mergeCell ref="G67:H69"/>
    <mergeCell ref="G70:H70"/>
    <mergeCell ref="F71:F72"/>
    <mergeCell ref="G71:H72"/>
    <mergeCell ref="A96:A97"/>
    <mergeCell ref="B96:B97"/>
    <mergeCell ref="C96:C97"/>
    <mergeCell ref="D96:D97"/>
    <mergeCell ref="F96:F97"/>
    <mergeCell ref="G96:H97"/>
    <mergeCell ref="A87:A94"/>
    <mergeCell ref="B87:B94"/>
    <mergeCell ref="C87:C94"/>
    <mergeCell ref="D87:D94"/>
    <mergeCell ref="G87:H94"/>
    <mergeCell ref="E89:E91"/>
    <mergeCell ref="G16:H18"/>
    <mergeCell ref="I16:I18"/>
    <mergeCell ref="A16:A18"/>
    <mergeCell ref="B16:B18"/>
    <mergeCell ref="C16:C18"/>
    <mergeCell ref="D16:D18"/>
    <mergeCell ref="E16:E18"/>
    <mergeCell ref="F16:F18"/>
    <mergeCell ref="G25:H25"/>
    <mergeCell ref="G22:H22"/>
    <mergeCell ref="G21:H21"/>
    <mergeCell ref="G20:H20"/>
    <mergeCell ref="G19:H19"/>
    <mergeCell ref="G23:H23"/>
    <mergeCell ref="G24:H24"/>
    <mergeCell ref="A4:K4"/>
    <mergeCell ref="A3:K3"/>
    <mergeCell ref="G8:H15"/>
    <mergeCell ref="I8:I15"/>
    <mergeCell ref="F9:F10"/>
    <mergeCell ref="A6:D6"/>
    <mergeCell ref="E6:E7"/>
    <mergeCell ref="F6:F7"/>
    <mergeCell ref="I6:I7"/>
    <mergeCell ref="A5:I5"/>
    <mergeCell ref="J8:J15"/>
    <mergeCell ref="K8:K15"/>
    <mergeCell ref="H6:H7"/>
    <mergeCell ref="A127:A128"/>
    <mergeCell ref="B127:B128"/>
    <mergeCell ref="C127:C128"/>
    <mergeCell ref="D127:D128"/>
    <mergeCell ref="E127:E128"/>
    <mergeCell ref="A8:A15"/>
    <mergeCell ref="B8:B15"/>
    <mergeCell ref="C8:C15"/>
    <mergeCell ref="D8:D15"/>
    <mergeCell ref="E8:E15"/>
    <mergeCell ref="A73:A74"/>
    <mergeCell ref="B73:B74"/>
    <mergeCell ref="C73:C74"/>
    <mergeCell ref="D73:D74"/>
    <mergeCell ref="E73:E74"/>
  </mergeCells>
  <printOptions horizontalCentered="1"/>
  <pageMargins left="0" right="0" top="0.23622047244094491" bottom="0" header="0.19685039370078741" footer="0.11811023622047245"/>
  <pageSetup paperSize="9" scale="60" fitToHeight="25"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Zeros="0" topLeftCell="A4" zoomScaleNormal="100" workbookViewId="0">
      <pane xSplit="7" ySplit="10" topLeftCell="H29" activePane="bottomRight" state="frozen"/>
      <selection activeCell="I46" sqref="I46:I53"/>
      <selection pane="topRight" activeCell="I46" sqref="I46:I53"/>
      <selection pane="bottomLeft" activeCell="I46" sqref="I46:I53"/>
      <selection pane="bottomRight" activeCell="I46" sqref="I46:I53"/>
    </sheetView>
  </sheetViews>
  <sheetFormatPr defaultColWidth="9.140625" defaultRowHeight="15" x14ac:dyDescent="0.25"/>
  <cols>
    <col min="1" max="3" width="6.42578125" style="112" customWidth="1"/>
    <col min="4" max="4" width="6.42578125" style="113" customWidth="1"/>
    <col min="5" max="5" width="32.140625" style="155" customWidth="1"/>
    <col min="6" max="6" width="23.28515625" style="156" customWidth="1"/>
    <col min="7" max="7" width="10.7109375" style="157" customWidth="1"/>
    <col min="8" max="8" width="10.28515625" style="113" customWidth="1"/>
    <col min="9" max="9" width="11" style="113" customWidth="1"/>
    <col min="10" max="10" width="11" style="178" hidden="1" customWidth="1"/>
    <col min="11" max="11" width="15" style="179" customWidth="1"/>
    <col min="12" max="12" width="13.5703125" style="179" customWidth="1"/>
    <col min="13" max="13" width="15.140625" style="117" customWidth="1"/>
    <col min="14" max="16384" width="9.140625" style="113"/>
  </cols>
  <sheetData>
    <row r="1" spans="1:16" s="29" customFormat="1" ht="15.75" x14ac:dyDescent="0.25">
      <c r="H1" s="176"/>
      <c r="I1" s="176"/>
      <c r="J1" s="57"/>
      <c r="K1" s="57"/>
      <c r="L1" s="57"/>
      <c r="M1" s="57"/>
    </row>
    <row r="2" spans="1:16" s="29" customFormat="1" ht="15.75" x14ac:dyDescent="0.25">
      <c r="A2" s="199"/>
      <c r="H2" s="176"/>
      <c r="I2" s="176"/>
      <c r="J2" s="57"/>
      <c r="K2" s="198"/>
      <c r="L2" s="198"/>
      <c r="M2" s="57"/>
    </row>
    <row r="3" spans="1:16" s="29" customFormat="1" ht="15.75" x14ac:dyDescent="0.25">
      <c r="A3" s="473" t="s">
        <v>198</v>
      </c>
      <c r="B3" s="473"/>
      <c r="C3" s="473"/>
      <c r="D3" s="473"/>
      <c r="E3" s="473"/>
      <c r="F3" s="473"/>
      <c r="G3" s="473"/>
      <c r="H3" s="473"/>
      <c r="I3" s="473"/>
      <c r="J3" s="473"/>
      <c r="K3" s="473"/>
      <c r="L3" s="473"/>
      <c r="M3" s="473"/>
    </row>
    <row r="4" spans="1:16" s="29" customFormat="1" ht="15.75" x14ac:dyDescent="0.25">
      <c r="A4" s="473" t="s">
        <v>504</v>
      </c>
      <c r="B4" s="473"/>
      <c r="C4" s="473"/>
      <c r="D4" s="473"/>
      <c r="E4" s="473"/>
      <c r="F4" s="473"/>
      <c r="G4" s="473"/>
      <c r="H4" s="473"/>
      <c r="I4" s="473"/>
      <c r="J4" s="473"/>
      <c r="K4" s="473"/>
      <c r="L4" s="473"/>
      <c r="M4" s="473"/>
    </row>
    <row r="5" spans="1:16" s="29" customFormat="1" ht="15.75" x14ac:dyDescent="0.25">
      <c r="A5" s="473" t="s">
        <v>505</v>
      </c>
      <c r="B5" s="473"/>
      <c r="C5" s="473"/>
      <c r="D5" s="473"/>
      <c r="E5" s="473"/>
      <c r="F5" s="473"/>
      <c r="G5" s="473"/>
      <c r="H5" s="473"/>
      <c r="I5" s="473"/>
      <c r="J5" s="473"/>
      <c r="K5" s="473"/>
      <c r="L5" s="473"/>
      <c r="M5" s="473"/>
    </row>
    <row r="6" spans="1:16" s="29" customFormat="1" ht="15.75" x14ac:dyDescent="0.25">
      <c r="A6" s="473" t="s">
        <v>199</v>
      </c>
      <c r="B6" s="473"/>
      <c r="C6" s="473"/>
      <c r="D6" s="473"/>
      <c r="E6" s="473"/>
      <c r="F6" s="473"/>
      <c r="G6" s="473"/>
      <c r="H6" s="473"/>
      <c r="I6" s="473"/>
      <c r="J6" s="473"/>
      <c r="K6" s="473"/>
      <c r="L6" s="473"/>
      <c r="M6" s="473"/>
    </row>
    <row r="7" spans="1:16" s="29" customFormat="1" ht="15.75" x14ac:dyDescent="0.25">
      <c r="A7" s="473" t="s">
        <v>642</v>
      </c>
      <c r="B7" s="473"/>
      <c r="C7" s="473"/>
      <c r="D7" s="473"/>
      <c r="E7" s="473"/>
      <c r="F7" s="473"/>
      <c r="G7" s="473"/>
      <c r="H7" s="473"/>
      <c r="I7" s="473"/>
      <c r="J7" s="473"/>
      <c r="K7" s="473"/>
      <c r="L7" s="473"/>
      <c r="M7" s="473"/>
    </row>
    <row r="8" spans="1:16" s="29" customFormat="1" ht="15.75" x14ac:dyDescent="0.25">
      <c r="E8" s="30"/>
      <c r="F8" s="31"/>
      <c r="H8" s="176"/>
      <c r="I8" s="176"/>
      <c r="J8" s="57"/>
      <c r="K8" s="57"/>
      <c r="L8" s="57"/>
      <c r="M8" s="57"/>
    </row>
    <row r="9" spans="1:16" s="12" customFormat="1" ht="15.75" x14ac:dyDescent="0.25">
      <c r="A9" s="111" t="s">
        <v>294</v>
      </c>
      <c r="B9" s="111"/>
      <c r="C9" s="111"/>
      <c r="D9" s="111"/>
      <c r="E9" s="111"/>
      <c r="F9" s="111"/>
      <c r="G9" s="111"/>
      <c r="H9" s="111"/>
      <c r="I9" s="111"/>
      <c r="J9" s="111"/>
      <c r="K9" s="111"/>
      <c r="L9" s="111"/>
      <c r="M9" s="111"/>
      <c r="N9" s="111"/>
      <c r="O9" s="111"/>
      <c r="P9" s="111"/>
    </row>
    <row r="10" spans="1:16" s="12" customFormat="1" ht="18.75" customHeight="1" x14ac:dyDescent="0.25">
      <c r="A10" s="365" t="s">
        <v>295</v>
      </c>
      <c r="B10" s="365"/>
      <c r="C10" s="365"/>
      <c r="D10" s="365"/>
      <c r="E10" s="365"/>
      <c r="F10" s="365"/>
      <c r="G10" s="365"/>
      <c r="H10" s="365"/>
      <c r="I10" s="365"/>
      <c r="J10" s="365"/>
      <c r="K10" s="81"/>
      <c r="L10" s="81"/>
      <c r="M10" s="32"/>
      <c r="N10" s="81"/>
      <c r="O10" s="81"/>
      <c r="P10" s="81"/>
    </row>
    <row r="11" spans="1:16" x14ac:dyDescent="0.25">
      <c r="E11" s="114"/>
      <c r="F11" s="115"/>
      <c r="G11" s="116"/>
      <c r="H11" s="177"/>
      <c r="I11" s="177"/>
    </row>
    <row r="12" spans="1:16" s="118" customFormat="1" ht="69.75" customHeight="1" x14ac:dyDescent="0.2">
      <c r="A12" s="477" t="s">
        <v>0</v>
      </c>
      <c r="B12" s="478"/>
      <c r="C12" s="478"/>
      <c r="D12" s="479"/>
      <c r="E12" s="480" t="s">
        <v>200</v>
      </c>
      <c r="F12" s="480" t="s">
        <v>201</v>
      </c>
      <c r="G12" s="480" t="s">
        <v>413</v>
      </c>
      <c r="H12" s="477" t="s">
        <v>414</v>
      </c>
      <c r="I12" s="479"/>
      <c r="J12" s="482" t="s">
        <v>202</v>
      </c>
      <c r="K12" s="483"/>
      <c r="L12" s="484"/>
      <c r="M12" s="230" t="s">
        <v>169</v>
      </c>
    </row>
    <row r="13" spans="1:16" s="118" customFormat="1" ht="89.25" x14ac:dyDescent="0.2">
      <c r="A13" s="119" t="s">
        <v>2</v>
      </c>
      <c r="B13" s="119" t="s">
        <v>3</v>
      </c>
      <c r="C13" s="119" t="s">
        <v>4</v>
      </c>
      <c r="D13" s="120" t="s">
        <v>5</v>
      </c>
      <c r="E13" s="481"/>
      <c r="F13" s="481"/>
      <c r="G13" s="481"/>
      <c r="H13" s="180" t="s">
        <v>203</v>
      </c>
      <c r="I13" s="180" t="s">
        <v>204</v>
      </c>
      <c r="J13" s="181" t="s">
        <v>170</v>
      </c>
      <c r="K13" s="182" t="s">
        <v>171</v>
      </c>
      <c r="L13" s="182" t="s">
        <v>172</v>
      </c>
      <c r="M13" s="181" t="s">
        <v>541</v>
      </c>
    </row>
    <row r="14" spans="1:16" s="118" customFormat="1" ht="51" x14ac:dyDescent="0.2">
      <c r="A14" s="121" t="s">
        <v>12</v>
      </c>
      <c r="B14" s="121" t="s">
        <v>74</v>
      </c>
      <c r="C14" s="121"/>
      <c r="D14" s="121"/>
      <c r="E14" s="166" t="s">
        <v>347</v>
      </c>
      <c r="F14" s="166"/>
      <c r="G14" s="122"/>
      <c r="H14" s="183"/>
      <c r="I14" s="183"/>
      <c r="J14" s="184"/>
      <c r="K14" s="123"/>
      <c r="L14" s="123"/>
      <c r="M14" s="123"/>
    </row>
    <row r="15" spans="1:16" s="118" customFormat="1" ht="63.75" x14ac:dyDescent="0.2">
      <c r="A15" s="121" t="s">
        <v>12</v>
      </c>
      <c r="B15" s="121" t="s">
        <v>74</v>
      </c>
      <c r="C15" s="121" t="s">
        <v>21</v>
      </c>
      <c r="D15" s="124"/>
      <c r="E15" s="125" t="s">
        <v>87</v>
      </c>
      <c r="F15" s="126" t="s">
        <v>209</v>
      </c>
      <c r="G15" s="127" t="s">
        <v>206</v>
      </c>
      <c r="H15" s="185"/>
      <c r="I15" s="185"/>
      <c r="J15" s="186">
        <f>J16+J17+J20</f>
        <v>17805.400000000001</v>
      </c>
      <c r="K15" s="186">
        <f t="shared" ref="K15:L15" si="0">K16+K17+K20</f>
        <v>33872.9</v>
      </c>
      <c r="L15" s="186">
        <f t="shared" si="0"/>
        <v>33872.9</v>
      </c>
      <c r="M15" s="123">
        <f>L15/K15*100</f>
        <v>100</v>
      </c>
    </row>
    <row r="16" spans="1:16" s="118" customFormat="1" ht="41.45" customHeight="1" x14ac:dyDescent="0.2">
      <c r="A16" s="128"/>
      <c r="B16" s="128"/>
      <c r="C16" s="128"/>
      <c r="D16" s="129"/>
      <c r="E16" s="130" t="s">
        <v>348</v>
      </c>
      <c r="F16" s="130" t="s">
        <v>209</v>
      </c>
      <c r="G16" s="127" t="s">
        <v>206</v>
      </c>
      <c r="H16" s="185">
        <v>12</v>
      </c>
      <c r="I16" s="185">
        <v>12</v>
      </c>
      <c r="J16" s="186">
        <v>9708.7000000000007</v>
      </c>
      <c r="K16" s="123">
        <v>18837.5</v>
      </c>
      <c r="L16" s="123">
        <v>18837.5</v>
      </c>
      <c r="M16" s="123">
        <f t="shared" ref="M16:M36" si="1">L16/K16*100</f>
        <v>100</v>
      </c>
    </row>
    <row r="17" spans="1:13" s="118" customFormat="1" ht="63.75" x14ac:dyDescent="0.2">
      <c r="A17" s="128"/>
      <c r="B17" s="128"/>
      <c r="C17" s="128"/>
      <c r="D17" s="129"/>
      <c r="E17" s="130" t="s">
        <v>349</v>
      </c>
      <c r="F17" s="167" t="s">
        <v>350</v>
      </c>
      <c r="G17" s="131" t="s">
        <v>206</v>
      </c>
      <c r="H17" s="185">
        <v>6277</v>
      </c>
      <c r="I17" s="185">
        <v>6277</v>
      </c>
      <c r="J17" s="186">
        <v>1174.2</v>
      </c>
      <c r="K17" s="123">
        <v>3463.3</v>
      </c>
      <c r="L17" s="123">
        <v>3463.3</v>
      </c>
      <c r="M17" s="123">
        <f t="shared" si="1"/>
        <v>100</v>
      </c>
    </row>
    <row r="18" spans="1:13" s="118" customFormat="1" ht="25.5" hidden="1" x14ac:dyDescent="0.2">
      <c r="A18" s="128"/>
      <c r="B18" s="128"/>
      <c r="C18" s="128"/>
      <c r="D18" s="129"/>
      <c r="E18" s="474" t="s">
        <v>351</v>
      </c>
      <c r="F18" s="167" t="s">
        <v>352</v>
      </c>
      <c r="G18" s="131" t="s">
        <v>206</v>
      </c>
      <c r="H18" s="185"/>
      <c r="I18" s="185"/>
      <c r="J18" s="186"/>
      <c r="K18" s="123"/>
      <c r="L18" s="123"/>
      <c r="M18" s="123" t="e">
        <f t="shared" si="1"/>
        <v>#DIV/0!</v>
      </c>
    </row>
    <row r="19" spans="1:13" s="118" customFormat="1" ht="38.25" hidden="1" x14ac:dyDescent="0.2">
      <c r="A19" s="128"/>
      <c r="B19" s="128"/>
      <c r="C19" s="128"/>
      <c r="D19" s="129"/>
      <c r="E19" s="475"/>
      <c r="F19" s="167" t="s">
        <v>415</v>
      </c>
      <c r="G19" s="131" t="s">
        <v>206</v>
      </c>
      <c r="H19" s="185"/>
      <c r="I19" s="185"/>
      <c r="J19" s="186"/>
      <c r="K19" s="123"/>
      <c r="L19" s="123"/>
      <c r="M19" s="123" t="e">
        <f t="shared" si="1"/>
        <v>#DIV/0!</v>
      </c>
    </row>
    <row r="20" spans="1:13" s="118" customFormat="1" ht="51" x14ac:dyDescent="0.2">
      <c r="A20" s="132"/>
      <c r="B20" s="132"/>
      <c r="C20" s="132"/>
      <c r="D20" s="133"/>
      <c r="E20" s="130" t="s">
        <v>353</v>
      </c>
      <c r="F20" s="130" t="s">
        <v>354</v>
      </c>
      <c r="G20" s="131" t="s">
        <v>355</v>
      </c>
      <c r="H20" s="185">
        <v>6.85</v>
      </c>
      <c r="I20" s="185">
        <v>6.85</v>
      </c>
      <c r="J20" s="186">
        <v>6922.5</v>
      </c>
      <c r="K20" s="186">
        <v>11572.1</v>
      </c>
      <c r="L20" s="186">
        <v>11572.1</v>
      </c>
      <c r="M20" s="123">
        <f t="shared" si="1"/>
        <v>100</v>
      </c>
    </row>
    <row r="21" spans="1:13" s="118" customFormat="1" ht="38.25" x14ac:dyDescent="0.2">
      <c r="A21" s="131">
        <v>30</v>
      </c>
      <c r="B21" s="131">
        <v>3</v>
      </c>
      <c r="C21" s="131"/>
      <c r="D21" s="131"/>
      <c r="E21" s="134" t="s">
        <v>162</v>
      </c>
      <c r="F21" s="167"/>
      <c r="G21" s="127"/>
      <c r="H21" s="185"/>
      <c r="I21" s="185"/>
      <c r="J21" s="186"/>
      <c r="K21" s="123"/>
      <c r="L21" s="123"/>
      <c r="M21" s="123"/>
    </row>
    <row r="22" spans="1:13" s="118" customFormat="1" ht="77.45" customHeight="1" x14ac:dyDescent="0.2">
      <c r="A22" s="121" t="s">
        <v>12</v>
      </c>
      <c r="B22" s="121" t="s">
        <v>100</v>
      </c>
      <c r="C22" s="121" t="s">
        <v>51</v>
      </c>
      <c r="D22" s="135"/>
      <c r="E22" s="130" t="s">
        <v>416</v>
      </c>
      <c r="F22" s="130"/>
      <c r="G22" s="136"/>
      <c r="H22" s="123"/>
      <c r="I22" s="123"/>
      <c r="J22" s="123">
        <f>J23+J24+J25+J26+J27+J28+J29+J30+J31+J32+J33+J34+J35</f>
        <v>0</v>
      </c>
      <c r="K22" s="123">
        <f>K23+K24+K25+K26+K27+K28+K29+K30+K31+K32+K33+K34+K35+K36+K37</f>
        <v>2388545.6</v>
      </c>
      <c r="L22" s="123">
        <f>L23+L24+L25+L26+L27+L28+L29+L30+L31+L32+L33+L34+L35+L36+L37</f>
        <v>2388545.7999999998</v>
      </c>
      <c r="M22" s="123">
        <f t="shared" si="1"/>
        <v>100</v>
      </c>
    </row>
    <row r="23" spans="1:13" s="118" customFormat="1" ht="51.75" customHeight="1" x14ac:dyDescent="0.2">
      <c r="A23" s="137"/>
      <c r="B23" s="128"/>
      <c r="C23" s="128"/>
      <c r="E23" s="130" t="s">
        <v>356</v>
      </c>
      <c r="F23" s="130" t="s">
        <v>209</v>
      </c>
      <c r="G23" s="127" t="s">
        <v>357</v>
      </c>
      <c r="H23" s="187"/>
      <c r="I23" s="187"/>
      <c r="J23" s="188"/>
      <c r="K23" s="123"/>
      <c r="L23" s="123"/>
      <c r="M23" s="123"/>
    </row>
    <row r="24" spans="1:13" s="118" customFormat="1" ht="89.25" x14ac:dyDescent="0.2">
      <c r="A24" s="138"/>
      <c r="B24" s="138"/>
      <c r="C24" s="138"/>
      <c r="D24" s="139"/>
      <c r="E24" s="130" t="s">
        <v>208</v>
      </c>
      <c r="F24" s="130" t="s">
        <v>209</v>
      </c>
      <c r="G24" s="127" t="s">
        <v>357</v>
      </c>
      <c r="H24" s="185">
        <v>121</v>
      </c>
      <c r="I24" s="185">
        <v>121</v>
      </c>
      <c r="J24" s="186"/>
      <c r="K24" s="123">
        <v>133.5</v>
      </c>
      <c r="L24" s="123">
        <v>133.5</v>
      </c>
      <c r="M24" s="123">
        <f t="shared" si="1"/>
        <v>100</v>
      </c>
    </row>
    <row r="25" spans="1:13" s="118" customFormat="1" ht="76.5" x14ac:dyDescent="0.2">
      <c r="A25" s="138"/>
      <c r="B25" s="138"/>
      <c r="C25" s="138"/>
      <c r="D25" s="139"/>
      <c r="E25" s="130" t="s">
        <v>210</v>
      </c>
      <c r="F25" s="130" t="s">
        <v>205</v>
      </c>
      <c r="G25" s="127" t="s">
        <v>357</v>
      </c>
      <c r="H25" s="185">
        <v>1600</v>
      </c>
      <c r="I25" s="185">
        <v>1600</v>
      </c>
      <c r="J25" s="186"/>
      <c r="K25" s="123">
        <v>1960.2</v>
      </c>
      <c r="L25" s="123">
        <v>1960.2</v>
      </c>
      <c r="M25" s="123">
        <f t="shared" si="1"/>
        <v>100</v>
      </c>
    </row>
    <row r="26" spans="1:13" s="118" customFormat="1" ht="178.5" x14ac:dyDescent="0.2">
      <c r="A26" s="138"/>
      <c r="B26" s="138"/>
      <c r="C26" s="138"/>
      <c r="D26" s="139"/>
      <c r="E26" s="140" t="s">
        <v>358</v>
      </c>
      <c r="F26" s="130" t="s">
        <v>211</v>
      </c>
      <c r="G26" s="127" t="s">
        <v>207</v>
      </c>
      <c r="H26" s="187">
        <v>47356</v>
      </c>
      <c r="I26" s="187">
        <v>47505</v>
      </c>
      <c r="J26" s="188"/>
      <c r="K26" s="123">
        <v>1328715.5</v>
      </c>
      <c r="L26" s="123">
        <v>1328715.5</v>
      </c>
      <c r="M26" s="123">
        <f t="shared" si="1"/>
        <v>100</v>
      </c>
    </row>
    <row r="27" spans="1:13" s="118" customFormat="1" ht="191.25" x14ac:dyDescent="0.2">
      <c r="A27" s="138"/>
      <c r="B27" s="138"/>
      <c r="C27" s="138"/>
      <c r="D27" s="139"/>
      <c r="E27" s="141" t="s">
        <v>212</v>
      </c>
      <c r="F27" s="130" t="s">
        <v>211</v>
      </c>
      <c r="G27" s="127" t="s">
        <v>207</v>
      </c>
      <c r="H27" s="187">
        <v>52425</v>
      </c>
      <c r="I27" s="187">
        <v>52247</v>
      </c>
      <c r="J27" s="188"/>
      <c r="K27" s="123">
        <v>454179.4</v>
      </c>
      <c r="L27" s="123">
        <v>454179.6</v>
      </c>
      <c r="M27" s="123">
        <f t="shared" si="1"/>
        <v>100</v>
      </c>
    </row>
    <row r="28" spans="1:13" ht="191.25" x14ac:dyDescent="0.25">
      <c r="A28" s="138"/>
      <c r="B28" s="138"/>
      <c r="C28" s="138"/>
      <c r="D28" s="139"/>
      <c r="E28" s="130" t="s">
        <v>213</v>
      </c>
      <c r="F28" s="130" t="s">
        <v>211</v>
      </c>
      <c r="G28" s="127" t="s">
        <v>207</v>
      </c>
      <c r="H28" s="187">
        <v>37118</v>
      </c>
      <c r="I28" s="187">
        <v>37240</v>
      </c>
      <c r="J28" s="188"/>
      <c r="K28" s="123">
        <v>556518.69999999995</v>
      </c>
      <c r="L28" s="123">
        <v>556518.69999999995</v>
      </c>
      <c r="M28" s="123">
        <f t="shared" si="1"/>
        <v>100</v>
      </c>
    </row>
    <row r="29" spans="1:13" s="146" customFormat="1" ht="63.75" x14ac:dyDescent="0.2">
      <c r="A29" s="142"/>
      <c r="B29" s="142"/>
      <c r="C29" s="142"/>
      <c r="D29" s="143"/>
      <c r="E29" s="144" t="s">
        <v>417</v>
      </c>
      <c r="F29" s="145" t="s">
        <v>359</v>
      </c>
      <c r="G29" s="136" t="s">
        <v>357</v>
      </c>
      <c r="H29" s="187">
        <v>2270</v>
      </c>
      <c r="I29" s="187">
        <v>2233</v>
      </c>
      <c r="J29" s="188"/>
      <c r="K29" s="123">
        <v>32881.9</v>
      </c>
      <c r="L29" s="123">
        <v>32881.9</v>
      </c>
      <c r="M29" s="123">
        <f t="shared" si="1"/>
        <v>100</v>
      </c>
    </row>
    <row r="30" spans="1:13" s="146" customFormat="1" ht="74.45" customHeight="1" x14ac:dyDescent="0.2">
      <c r="A30" s="147"/>
      <c r="B30" s="147"/>
      <c r="C30" s="147"/>
      <c r="D30" s="148"/>
      <c r="E30" s="144" t="s">
        <v>418</v>
      </c>
      <c r="F30" s="130" t="s">
        <v>419</v>
      </c>
      <c r="G30" s="127" t="s">
        <v>207</v>
      </c>
      <c r="H30" s="187">
        <v>189</v>
      </c>
      <c r="I30" s="187">
        <v>193</v>
      </c>
      <c r="J30" s="188"/>
      <c r="K30" s="123">
        <v>1411.7</v>
      </c>
      <c r="L30" s="123">
        <v>1411.7</v>
      </c>
      <c r="M30" s="123">
        <f t="shared" si="1"/>
        <v>100</v>
      </c>
    </row>
    <row r="31" spans="1:13" s="146" customFormat="1" ht="48" customHeight="1" x14ac:dyDescent="0.2">
      <c r="A31" s="149"/>
      <c r="B31" s="149"/>
      <c r="C31" s="149"/>
      <c r="D31" s="150"/>
      <c r="E31" s="151" t="s">
        <v>420</v>
      </c>
      <c r="F31" s="152" t="s">
        <v>209</v>
      </c>
      <c r="G31" s="122" t="s">
        <v>357</v>
      </c>
      <c r="H31" s="189">
        <v>589</v>
      </c>
      <c r="I31" s="189">
        <v>589</v>
      </c>
      <c r="J31" s="190"/>
      <c r="K31" s="123">
        <v>2406.4</v>
      </c>
      <c r="L31" s="123">
        <v>2406.4</v>
      </c>
      <c r="M31" s="123">
        <f t="shared" si="1"/>
        <v>100</v>
      </c>
    </row>
    <row r="32" spans="1:13" s="146" customFormat="1" ht="97.9" customHeight="1" x14ac:dyDescent="0.2">
      <c r="A32" s="147"/>
      <c r="B32" s="147"/>
      <c r="C32" s="147"/>
      <c r="D32" s="148"/>
      <c r="E32" s="144" t="s">
        <v>421</v>
      </c>
      <c r="F32" s="153" t="s">
        <v>422</v>
      </c>
      <c r="G32" s="127" t="s">
        <v>357</v>
      </c>
      <c r="H32" s="187">
        <v>36</v>
      </c>
      <c r="I32" s="187">
        <v>36</v>
      </c>
      <c r="J32" s="188"/>
      <c r="K32" s="123">
        <v>77.7</v>
      </c>
      <c r="L32" s="123">
        <v>77.7</v>
      </c>
      <c r="M32" s="123">
        <f t="shared" si="1"/>
        <v>100</v>
      </c>
    </row>
    <row r="33" spans="1:13" s="146" customFormat="1" ht="58.9" customHeight="1" x14ac:dyDescent="0.2">
      <c r="A33" s="147"/>
      <c r="B33" s="147"/>
      <c r="C33" s="147"/>
      <c r="D33" s="148"/>
      <c r="E33" s="144" t="s">
        <v>423</v>
      </c>
      <c r="F33" s="130" t="s">
        <v>211</v>
      </c>
      <c r="G33" s="127" t="s">
        <v>207</v>
      </c>
      <c r="H33" s="187">
        <v>101</v>
      </c>
      <c r="I33" s="187">
        <v>101</v>
      </c>
      <c r="J33" s="188"/>
      <c r="K33" s="123">
        <v>642.70000000000005</v>
      </c>
      <c r="L33" s="123">
        <v>642.70000000000005</v>
      </c>
      <c r="M33" s="123">
        <f t="shared" si="1"/>
        <v>100</v>
      </c>
    </row>
    <row r="34" spans="1:13" s="146" customFormat="1" ht="63.75" hidden="1" x14ac:dyDescent="0.2">
      <c r="A34" s="147"/>
      <c r="B34" s="147"/>
      <c r="C34" s="147"/>
      <c r="D34" s="148"/>
      <c r="E34" s="154" t="s">
        <v>424</v>
      </c>
      <c r="F34" s="145" t="s">
        <v>209</v>
      </c>
      <c r="G34" s="136" t="s">
        <v>236</v>
      </c>
      <c r="H34" s="187"/>
      <c r="I34" s="187"/>
      <c r="J34" s="188"/>
      <c r="K34" s="191"/>
      <c r="L34" s="191"/>
      <c r="M34" s="123" t="e">
        <f t="shared" si="1"/>
        <v>#DIV/0!</v>
      </c>
    </row>
    <row r="35" spans="1:13" s="146" customFormat="1" ht="63.75" x14ac:dyDescent="0.2">
      <c r="A35" s="147"/>
      <c r="B35" s="147"/>
      <c r="C35" s="147"/>
      <c r="D35" s="148"/>
      <c r="E35" s="144" t="s">
        <v>424</v>
      </c>
      <c r="F35" s="145" t="s">
        <v>209</v>
      </c>
      <c r="G35" s="136" t="s">
        <v>236</v>
      </c>
      <c r="H35" s="187">
        <v>68</v>
      </c>
      <c r="I35" s="187">
        <v>68</v>
      </c>
      <c r="J35" s="188"/>
      <c r="K35" s="192">
        <v>75</v>
      </c>
      <c r="L35" s="192">
        <v>75</v>
      </c>
      <c r="M35" s="123">
        <f t="shared" si="1"/>
        <v>100</v>
      </c>
    </row>
    <row r="36" spans="1:13" s="146" customFormat="1" ht="39.75" customHeight="1" x14ac:dyDescent="0.2">
      <c r="A36" s="147"/>
      <c r="B36" s="147"/>
      <c r="C36" s="147"/>
      <c r="D36" s="148"/>
      <c r="E36" s="144" t="s">
        <v>542</v>
      </c>
      <c r="F36" s="130" t="s">
        <v>415</v>
      </c>
      <c r="G36" s="136" t="s">
        <v>236</v>
      </c>
      <c r="H36" s="187">
        <v>380</v>
      </c>
      <c r="I36" s="187">
        <v>380</v>
      </c>
      <c r="J36" s="188"/>
      <c r="K36" s="192">
        <v>5595.7</v>
      </c>
      <c r="L36" s="192">
        <v>5595.7</v>
      </c>
      <c r="M36" s="123">
        <f t="shared" si="1"/>
        <v>100</v>
      </c>
    </row>
    <row r="37" spans="1:13" s="146" customFormat="1" ht="75" customHeight="1" x14ac:dyDescent="0.2">
      <c r="A37" s="147"/>
      <c r="B37" s="147"/>
      <c r="C37" s="147"/>
      <c r="D37" s="148"/>
      <c r="E37" s="144" t="s">
        <v>349</v>
      </c>
      <c r="F37" s="130" t="s">
        <v>350</v>
      </c>
      <c r="G37" s="136" t="s">
        <v>236</v>
      </c>
      <c r="H37" s="187">
        <v>7583</v>
      </c>
      <c r="I37" s="187">
        <v>7583</v>
      </c>
      <c r="J37" s="188"/>
      <c r="K37" s="192">
        <v>3947.2</v>
      </c>
      <c r="L37" s="192">
        <v>3947.2</v>
      </c>
      <c r="M37" s="123"/>
    </row>
    <row r="38" spans="1:13" x14ac:dyDescent="0.25">
      <c r="F38" s="476" t="s">
        <v>360</v>
      </c>
      <c r="G38" s="476"/>
      <c r="H38" s="476"/>
      <c r="I38" s="476"/>
      <c r="J38" s="476"/>
    </row>
    <row r="40" spans="1:13" x14ac:dyDescent="0.25">
      <c r="J40" s="193"/>
    </row>
  </sheetData>
  <mergeCells count="14">
    <mergeCell ref="E18:E19"/>
    <mergeCell ref="A10:J10"/>
    <mergeCell ref="F38:J38"/>
    <mergeCell ref="A12:D12"/>
    <mergeCell ref="G12:G13"/>
    <mergeCell ref="H12:I12"/>
    <mergeCell ref="J12:L12"/>
    <mergeCell ref="E12:E13"/>
    <mergeCell ref="F12:F13"/>
    <mergeCell ref="A3:M3"/>
    <mergeCell ref="A4:M4"/>
    <mergeCell ref="A5:M5"/>
    <mergeCell ref="A6:M6"/>
    <mergeCell ref="A7:M7"/>
  </mergeCells>
  <printOptions horizontalCentered="1"/>
  <pageMargins left="0.19685039370078741" right="0.31496062992125984" top="0.35433070866141736" bottom="0.15748031496062992"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31" zoomScale="110" zoomScaleNormal="100" zoomScaleSheetLayoutView="110" workbookViewId="0">
      <selection activeCell="R31" sqref="R1:V1048576"/>
    </sheetView>
  </sheetViews>
  <sheetFormatPr defaultColWidth="9.140625" defaultRowHeight="15" x14ac:dyDescent="0.25"/>
  <cols>
    <col min="1" max="1" width="6.140625" style="49" customWidth="1"/>
    <col min="2" max="2" width="7" style="49" customWidth="1"/>
    <col min="3" max="3" width="4.85546875" style="76" customWidth="1"/>
    <col min="4" max="4" width="54.7109375" style="76" customWidth="1"/>
    <col min="5" max="5" width="11.5703125" style="50" customWidth="1"/>
    <col min="6" max="7" width="12.42578125" style="76" hidden="1" customWidth="1"/>
    <col min="8" max="8" width="19.5703125" style="89" customWidth="1"/>
    <col min="9" max="10" width="11" style="52" customWidth="1"/>
    <col min="11" max="11" width="10.140625" style="48" customWidth="1"/>
    <col min="12" max="12" width="41.85546875" style="55" customWidth="1"/>
    <col min="13" max="13" width="9.85546875" style="76" hidden="1" customWidth="1"/>
    <col min="14" max="15" width="0" style="76" hidden="1" customWidth="1"/>
    <col min="16" max="16" width="14.42578125" style="76" hidden="1" customWidth="1"/>
    <col min="17" max="17" width="17.7109375" style="33" hidden="1" customWidth="1"/>
    <col min="18" max="18" width="11.42578125" style="76" customWidth="1"/>
    <col min="19" max="16384" width="9.140625" style="76"/>
  </cols>
  <sheetData>
    <row r="1" spans="1:17" s="33" customFormat="1" x14ac:dyDescent="0.25">
      <c r="H1" s="93"/>
      <c r="I1" s="51"/>
      <c r="J1" s="51"/>
      <c r="L1" s="200" t="s">
        <v>506</v>
      </c>
    </row>
    <row r="2" spans="1:17" s="33" customFormat="1" x14ac:dyDescent="0.25">
      <c r="A2" s="485" t="s">
        <v>214</v>
      </c>
      <c r="B2" s="485"/>
      <c r="C2" s="485"/>
      <c r="D2" s="485"/>
      <c r="E2" s="485"/>
      <c r="F2" s="485"/>
      <c r="G2" s="485"/>
      <c r="H2" s="485"/>
      <c r="I2" s="485"/>
      <c r="J2" s="485"/>
      <c r="K2" s="485"/>
      <c r="L2" s="485"/>
    </row>
    <row r="3" spans="1:17" s="33" customFormat="1" x14ac:dyDescent="0.25">
      <c r="A3" s="485" t="s">
        <v>599</v>
      </c>
      <c r="B3" s="485"/>
      <c r="C3" s="485"/>
      <c r="D3" s="485"/>
      <c r="E3" s="485"/>
      <c r="F3" s="485"/>
      <c r="G3" s="485"/>
      <c r="H3" s="485"/>
      <c r="I3" s="485"/>
      <c r="J3" s="485"/>
      <c r="K3" s="485"/>
      <c r="L3" s="485"/>
    </row>
    <row r="4" spans="1:17" s="33" customFormat="1" x14ac:dyDescent="0.25">
      <c r="E4" s="36"/>
      <c r="F4" s="36"/>
      <c r="G4" s="37"/>
      <c r="H4" s="93"/>
      <c r="I4" s="51"/>
      <c r="J4" s="51"/>
      <c r="K4" s="34"/>
      <c r="L4" s="53"/>
    </row>
    <row r="5" spans="1:17" s="33" customFormat="1" x14ac:dyDescent="0.25">
      <c r="A5" s="486" t="s">
        <v>215</v>
      </c>
      <c r="B5" s="486"/>
      <c r="C5" s="486"/>
      <c r="D5" s="486"/>
      <c r="E5" s="486"/>
      <c r="F5" s="486"/>
      <c r="G5" s="486"/>
      <c r="H5" s="486"/>
      <c r="I5" s="486"/>
      <c r="J5" s="486"/>
      <c r="K5" s="486"/>
      <c r="L5" s="486"/>
    </row>
    <row r="6" spans="1:17" s="33" customFormat="1" x14ac:dyDescent="0.25">
      <c r="A6" s="487" t="s">
        <v>380</v>
      </c>
      <c r="B6" s="487"/>
      <c r="C6" s="487"/>
      <c r="D6" s="487"/>
      <c r="E6" s="487"/>
      <c r="F6" s="487"/>
      <c r="G6" s="487"/>
      <c r="H6" s="487"/>
      <c r="I6" s="51"/>
      <c r="J6" s="51"/>
      <c r="K6" s="34"/>
      <c r="L6" s="53"/>
    </row>
    <row r="7" spans="1:17" s="33" customFormat="1" x14ac:dyDescent="0.25">
      <c r="A7" s="35"/>
      <c r="H7" s="93"/>
      <c r="I7" s="51"/>
      <c r="J7" s="51"/>
      <c r="K7" s="34"/>
      <c r="L7" s="53"/>
    </row>
    <row r="8" spans="1:17" s="40" customFormat="1" ht="85.5" x14ac:dyDescent="0.2">
      <c r="A8" s="488" t="s">
        <v>0</v>
      </c>
      <c r="B8" s="488"/>
      <c r="C8" s="488" t="s">
        <v>216</v>
      </c>
      <c r="D8" s="489" t="s">
        <v>217</v>
      </c>
      <c r="E8" s="489" t="s">
        <v>218</v>
      </c>
      <c r="F8" s="38" t="s">
        <v>219</v>
      </c>
      <c r="G8" s="39"/>
      <c r="H8" s="488" t="s">
        <v>600</v>
      </c>
      <c r="I8" s="490" t="s">
        <v>219</v>
      </c>
      <c r="J8" s="491"/>
      <c r="K8" s="497" t="s">
        <v>220</v>
      </c>
      <c r="L8" s="497" t="s">
        <v>221</v>
      </c>
      <c r="Q8" s="249"/>
    </row>
    <row r="9" spans="1:17" s="40" customFormat="1" ht="14.25" x14ac:dyDescent="0.2">
      <c r="A9" s="488"/>
      <c r="B9" s="488"/>
      <c r="C9" s="488"/>
      <c r="D9" s="489"/>
      <c r="E9" s="489"/>
      <c r="F9" s="232" t="s">
        <v>222</v>
      </c>
      <c r="G9" s="233" t="s">
        <v>223</v>
      </c>
      <c r="H9" s="488"/>
      <c r="I9" s="498" t="s">
        <v>224</v>
      </c>
      <c r="J9" s="500" t="s">
        <v>225</v>
      </c>
      <c r="K9" s="497"/>
      <c r="L9" s="497"/>
      <c r="Q9" s="249"/>
    </row>
    <row r="10" spans="1:17" s="40" customFormat="1" ht="45.75" customHeight="1" x14ac:dyDescent="0.2">
      <c r="A10" s="41" t="s">
        <v>2</v>
      </c>
      <c r="B10" s="42" t="s">
        <v>3</v>
      </c>
      <c r="C10" s="488"/>
      <c r="D10" s="489"/>
      <c r="E10" s="489"/>
      <c r="F10" s="232" t="s">
        <v>226</v>
      </c>
      <c r="G10" s="233" t="s">
        <v>204</v>
      </c>
      <c r="H10" s="488"/>
      <c r="I10" s="499"/>
      <c r="J10" s="500"/>
      <c r="K10" s="497"/>
      <c r="L10" s="497"/>
      <c r="Q10" s="249"/>
    </row>
    <row r="11" spans="1:17" x14ac:dyDescent="0.25">
      <c r="A11" s="501" t="s">
        <v>227</v>
      </c>
      <c r="B11" s="501"/>
      <c r="C11" s="501"/>
      <c r="D11" s="501"/>
      <c r="E11" s="501"/>
      <c r="F11" s="501"/>
      <c r="G11" s="501"/>
      <c r="H11" s="501"/>
      <c r="I11" s="501"/>
      <c r="J11" s="501"/>
      <c r="K11" s="501"/>
      <c r="L11" s="501"/>
    </row>
    <row r="12" spans="1:17" ht="75" x14ac:dyDescent="0.25">
      <c r="A12" s="43" t="s">
        <v>12</v>
      </c>
      <c r="B12" s="43" t="s">
        <v>228</v>
      </c>
      <c r="C12" s="44">
        <v>1</v>
      </c>
      <c r="D12" s="95" t="s">
        <v>229</v>
      </c>
      <c r="E12" s="96" t="s">
        <v>230</v>
      </c>
      <c r="F12" s="97">
        <v>97.7</v>
      </c>
      <c r="G12" s="97">
        <v>97.8</v>
      </c>
      <c r="H12" s="97">
        <v>99.9</v>
      </c>
      <c r="I12" s="97">
        <v>99.9</v>
      </c>
      <c r="J12" s="98">
        <v>99.9</v>
      </c>
      <c r="K12" s="45" t="s">
        <v>637</v>
      </c>
      <c r="L12" s="99" t="s">
        <v>723</v>
      </c>
      <c r="M12" s="76" t="s">
        <v>292</v>
      </c>
      <c r="P12" s="76" t="s">
        <v>292</v>
      </c>
      <c r="Q12" s="51" t="s">
        <v>292</v>
      </c>
    </row>
    <row r="13" spans="1:17" ht="75" x14ac:dyDescent="0.25">
      <c r="A13" s="43" t="s">
        <v>12</v>
      </c>
      <c r="B13" s="43" t="s">
        <v>228</v>
      </c>
      <c r="C13" s="44">
        <v>2</v>
      </c>
      <c r="D13" s="46" t="s">
        <v>290</v>
      </c>
      <c r="E13" s="96" t="s">
        <v>230</v>
      </c>
      <c r="F13" s="97">
        <v>32</v>
      </c>
      <c r="G13" s="97">
        <v>32.5</v>
      </c>
      <c r="H13" s="250">
        <v>95.9</v>
      </c>
      <c r="I13" s="98">
        <v>100</v>
      </c>
      <c r="J13" s="98">
        <v>99.6</v>
      </c>
      <c r="K13" s="45" t="s">
        <v>646</v>
      </c>
      <c r="L13" s="54" t="s">
        <v>724</v>
      </c>
      <c r="M13" s="76" t="s">
        <v>292</v>
      </c>
      <c r="P13" s="76" t="s">
        <v>292</v>
      </c>
      <c r="Q13" s="51" t="s">
        <v>292</v>
      </c>
    </row>
    <row r="14" spans="1:17" x14ac:dyDescent="0.25">
      <c r="A14" s="502" t="s">
        <v>231</v>
      </c>
      <c r="B14" s="503"/>
      <c r="C14" s="503"/>
      <c r="D14" s="503"/>
      <c r="E14" s="503"/>
      <c r="F14" s="503"/>
      <c r="G14" s="503"/>
      <c r="H14" s="503"/>
      <c r="I14" s="503"/>
      <c r="J14" s="503"/>
      <c r="K14" s="503"/>
      <c r="L14" s="504"/>
    </row>
    <row r="15" spans="1:17" ht="105" x14ac:dyDescent="0.25">
      <c r="A15" s="43" t="s">
        <v>12</v>
      </c>
      <c r="B15" s="43" t="s">
        <v>13</v>
      </c>
      <c r="C15" s="44">
        <v>1</v>
      </c>
      <c r="D15" s="95" t="s">
        <v>232</v>
      </c>
      <c r="E15" s="96" t="s">
        <v>230</v>
      </c>
      <c r="F15" s="97">
        <v>99</v>
      </c>
      <c r="G15" s="97">
        <v>98</v>
      </c>
      <c r="H15" s="44">
        <v>98.4</v>
      </c>
      <c r="I15" s="44">
        <v>71</v>
      </c>
      <c r="J15" s="97">
        <v>83.8</v>
      </c>
      <c r="K15" s="45" t="s">
        <v>647</v>
      </c>
      <c r="L15" s="54" t="s">
        <v>725</v>
      </c>
      <c r="M15" s="76" t="s">
        <v>292</v>
      </c>
      <c r="P15" s="76" t="s">
        <v>292</v>
      </c>
      <c r="Q15" s="33" t="s">
        <v>292</v>
      </c>
    </row>
    <row r="16" spans="1:17" ht="81" customHeight="1" x14ac:dyDescent="0.25">
      <c r="A16" s="43" t="s">
        <v>12</v>
      </c>
      <c r="B16" s="43" t="s">
        <v>13</v>
      </c>
      <c r="C16" s="44">
        <v>2</v>
      </c>
      <c r="D16" s="46" t="s">
        <v>233</v>
      </c>
      <c r="E16" s="96" t="s">
        <v>230</v>
      </c>
      <c r="F16" s="44">
        <v>141.5</v>
      </c>
      <c r="G16" s="97">
        <v>141</v>
      </c>
      <c r="H16" s="97">
        <v>26</v>
      </c>
      <c r="I16" s="97">
        <v>27</v>
      </c>
      <c r="J16" s="332">
        <v>25.69</v>
      </c>
      <c r="K16" s="45" t="s">
        <v>648</v>
      </c>
      <c r="L16" s="254" t="s">
        <v>726</v>
      </c>
      <c r="M16" s="76" t="s">
        <v>292</v>
      </c>
      <c r="P16" s="76" t="s">
        <v>292</v>
      </c>
      <c r="Q16" s="33" t="s">
        <v>292</v>
      </c>
    </row>
    <row r="17" spans="1:17" ht="75" x14ac:dyDescent="0.25">
      <c r="A17" s="43" t="s">
        <v>12</v>
      </c>
      <c r="B17" s="43" t="s">
        <v>13</v>
      </c>
      <c r="C17" s="44">
        <v>3</v>
      </c>
      <c r="D17" s="46" t="s">
        <v>234</v>
      </c>
      <c r="E17" s="96" t="s">
        <v>230</v>
      </c>
      <c r="F17" s="100">
        <v>133.80000000000001</v>
      </c>
      <c r="G17" s="100">
        <v>133</v>
      </c>
      <c r="H17" s="100">
        <v>28</v>
      </c>
      <c r="I17" s="100">
        <v>28</v>
      </c>
      <c r="J17" s="333">
        <v>26.44</v>
      </c>
      <c r="K17" s="45" t="s">
        <v>649</v>
      </c>
      <c r="L17" s="254" t="s">
        <v>727</v>
      </c>
      <c r="M17" s="76" t="s">
        <v>292</v>
      </c>
      <c r="Q17" s="33" t="s">
        <v>292</v>
      </c>
    </row>
    <row r="18" spans="1:17" ht="63.75" customHeight="1" x14ac:dyDescent="0.25">
      <c r="A18" s="43" t="s">
        <v>12</v>
      </c>
      <c r="B18" s="43" t="s">
        <v>13</v>
      </c>
      <c r="C18" s="44">
        <v>4</v>
      </c>
      <c r="D18" s="90" t="s">
        <v>361</v>
      </c>
      <c r="E18" s="91" t="s">
        <v>230</v>
      </c>
      <c r="F18" s="100"/>
      <c r="G18" s="100"/>
      <c r="H18" s="100">
        <v>100</v>
      </c>
      <c r="I18" s="100">
        <v>100</v>
      </c>
      <c r="J18" s="100">
        <v>100</v>
      </c>
      <c r="K18" s="94" t="s">
        <v>650</v>
      </c>
      <c r="L18" s="54" t="s">
        <v>723</v>
      </c>
      <c r="P18" s="76" t="s">
        <v>292</v>
      </c>
      <c r="Q18" s="33" t="s">
        <v>292</v>
      </c>
    </row>
    <row r="19" spans="1:17" ht="216.75" customHeight="1" x14ac:dyDescent="0.25">
      <c r="A19" s="43" t="s">
        <v>12</v>
      </c>
      <c r="B19" s="43" t="s">
        <v>13</v>
      </c>
      <c r="C19" s="44">
        <v>7</v>
      </c>
      <c r="D19" s="90" t="s">
        <v>514</v>
      </c>
      <c r="E19" s="91" t="s">
        <v>230</v>
      </c>
      <c r="F19" s="100"/>
      <c r="G19" s="100"/>
      <c r="H19" s="100">
        <v>5.8</v>
      </c>
      <c r="I19" s="100">
        <v>4.2</v>
      </c>
      <c r="J19" s="100">
        <v>5.0999999999999996</v>
      </c>
      <c r="K19" s="45" t="s">
        <v>651</v>
      </c>
      <c r="L19" s="54" t="s">
        <v>728</v>
      </c>
      <c r="Q19" s="33" t="s">
        <v>292</v>
      </c>
    </row>
    <row r="20" spans="1:17" ht="159.75" customHeight="1" x14ac:dyDescent="0.25">
      <c r="A20" s="43" t="s">
        <v>12</v>
      </c>
      <c r="B20" s="43" t="s">
        <v>13</v>
      </c>
      <c r="C20" s="44">
        <v>8</v>
      </c>
      <c r="D20" s="90" t="s">
        <v>515</v>
      </c>
      <c r="E20" s="91" t="s">
        <v>230</v>
      </c>
      <c r="F20" s="100"/>
      <c r="G20" s="100"/>
      <c r="H20" s="100">
        <v>47.1</v>
      </c>
      <c r="I20" s="100">
        <v>49.5</v>
      </c>
      <c r="J20" s="100">
        <v>81.8</v>
      </c>
      <c r="K20" s="45" t="s">
        <v>652</v>
      </c>
      <c r="L20" s="54" t="s">
        <v>723</v>
      </c>
      <c r="P20" s="76" t="s">
        <v>292</v>
      </c>
      <c r="Q20" s="33" t="s">
        <v>292</v>
      </c>
    </row>
    <row r="21" spans="1:17" ht="142.5" customHeight="1" x14ac:dyDescent="0.25">
      <c r="A21" s="43" t="s">
        <v>12</v>
      </c>
      <c r="B21" s="43" t="s">
        <v>13</v>
      </c>
      <c r="C21" s="44">
        <v>9</v>
      </c>
      <c r="D21" s="90" t="s">
        <v>516</v>
      </c>
      <c r="E21" s="91" t="s">
        <v>230</v>
      </c>
      <c r="F21" s="100"/>
      <c r="G21" s="100"/>
      <c r="H21" s="100">
        <v>17.5</v>
      </c>
      <c r="I21" s="100">
        <v>20.399999999999999</v>
      </c>
      <c r="J21" s="100">
        <v>53.1</v>
      </c>
      <c r="K21" s="45" t="s">
        <v>653</v>
      </c>
      <c r="L21" s="54" t="s">
        <v>723</v>
      </c>
      <c r="P21" s="76" t="s">
        <v>292</v>
      </c>
      <c r="Q21" s="51" t="s">
        <v>292</v>
      </c>
    </row>
    <row r="22" spans="1:17" ht="29.25" customHeight="1" x14ac:dyDescent="0.25">
      <c r="A22" s="492" t="s">
        <v>235</v>
      </c>
      <c r="B22" s="493"/>
      <c r="C22" s="493"/>
      <c r="D22" s="493"/>
      <c r="E22" s="493"/>
      <c r="F22" s="493"/>
      <c r="G22" s="493"/>
      <c r="H22" s="493"/>
      <c r="I22" s="493"/>
      <c r="J22" s="493"/>
      <c r="K22" s="493"/>
      <c r="L22" s="494"/>
    </row>
    <row r="23" spans="1:17" ht="305.25" customHeight="1" x14ac:dyDescent="0.25">
      <c r="A23" s="43" t="s">
        <v>12</v>
      </c>
      <c r="B23" s="43" t="s">
        <v>74</v>
      </c>
      <c r="C23" s="78">
        <v>4</v>
      </c>
      <c r="D23" s="46" t="s">
        <v>237</v>
      </c>
      <c r="E23" s="47" t="s">
        <v>230</v>
      </c>
      <c r="F23" s="44">
        <v>2.9</v>
      </c>
      <c r="G23" s="44">
        <v>1.9</v>
      </c>
      <c r="H23" s="44">
        <v>0.7</v>
      </c>
      <c r="I23" s="44">
        <v>1.2</v>
      </c>
      <c r="J23" s="44">
        <v>1.5</v>
      </c>
      <c r="K23" s="160" t="s">
        <v>667</v>
      </c>
      <c r="L23" s="54" t="s">
        <v>729</v>
      </c>
      <c r="M23" s="76" t="s">
        <v>292</v>
      </c>
      <c r="P23" s="76" t="s">
        <v>292</v>
      </c>
      <c r="Q23" s="51" t="s">
        <v>292</v>
      </c>
    </row>
    <row r="24" spans="1:17" ht="78.75" x14ac:dyDescent="0.25">
      <c r="A24" s="43" t="s">
        <v>12</v>
      </c>
      <c r="B24" s="43" t="s">
        <v>74</v>
      </c>
      <c r="C24" s="78">
        <v>8</v>
      </c>
      <c r="D24" s="90" t="s">
        <v>362</v>
      </c>
      <c r="E24" s="92" t="s">
        <v>363</v>
      </c>
      <c r="F24" s="44"/>
      <c r="G24" s="44"/>
      <c r="H24" s="44">
        <v>13071</v>
      </c>
      <c r="I24" s="44">
        <v>8316</v>
      </c>
      <c r="J24" s="44">
        <v>10367</v>
      </c>
      <c r="K24" s="45" t="s">
        <v>721</v>
      </c>
      <c r="L24" s="54" t="s">
        <v>723</v>
      </c>
      <c r="M24" s="80"/>
      <c r="P24" s="76" t="s">
        <v>292</v>
      </c>
      <c r="Q24" s="51" t="s">
        <v>292</v>
      </c>
    </row>
    <row r="25" spans="1:17" ht="45" x14ac:dyDescent="0.25">
      <c r="A25" s="43" t="s">
        <v>12</v>
      </c>
      <c r="B25" s="43" t="s">
        <v>74</v>
      </c>
      <c r="C25" s="78">
        <v>10</v>
      </c>
      <c r="D25" s="56" t="s">
        <v>238</v>
      </c>
      <c r="E25" s="47" t="s">
        <v>230</v>
      </c>
      <c r="F25" s="44"/>
      <c r="G25" s="44"/>
      <c r="H25" s="67">
        <v>41.2</v>
      </c>
      <c r="I25" s="211">
        <v>65.3</v>
      </c>
      <c r="J25" s="67">
        <v>65.319999999999993</v>
      </c>
      <c r="K25" s="45" t="s">
        <v>654</v>
      </c>
      <c r="L25" s="54" t="s">
        <v>723</v>
      </c>
      <c r="M25" s="80" t="s">
        <v>292</v>
      </c>
      <c r="P25" s="76" t="s">
        <v>291</v>
      </c>
      <c r="Q25" s="51" t="s">
        <v>292</v>
      </c>
    </row>
    <row r="26" spans="1:17" ht="45" x14ac:dyDescent="0.25">
      <c r="A26" s="43" t="s">
        <v>12</v>
      </c>
      <c r="B26" s="43" t="s">
        <v>74</v>
      </c>
      <c r="C26" s="78">
        <v>11</v>
      </c>
      <c r="D26" s="46" t="s">
        <v>239</v>
      </c>
      <c r="E26" s="47" t="s">
        <v>230</v>
      </c>
      <c r="F26" s="44"/>
      <c r="G26" s="44"/>
      <c r="H26" s="67">
        <v>68.7</v>
      </c>
      <c r="I26" s="211">
        <v>80</v>
      </c>
      <c r="J26" s="67">
        <v>92.69</v>
      </c>
      <c r="K26" s="45" t="s">
        <v>655</v>
      </c>
      <c r="L26" s="54" t="s">
        <v>723</v>
      </c>
      <c r="M26" s="80" t="s">
        <v>292</v>
      </c>
      <c r="P26" s="76" t="s">
        <v>291</v>
      </c>
      <c r="Q26" s="251" t="s">
        <v>291</v>
      </c>
    </row>
    <row r="27" spans="1:17" ht="47.25" x14ac:dyDescent="0.25">
      <c r="A27" s="43" t="s">
        <v>12</v>
      </c>
      <c r="B27" s="43" t="s">
        <v>74</v>
      </c>
      <c r="C27" s="78">
        <v>12</v>
      </c>
      <c r="D27" s="90" t="s">
        <v>364</v>
      </c>
      <c r="E27" s="91" t="s">
        <v>365</v>
      </c>
      <c r="F27" s="44"/>
      <c r="G27" s="44"/>
      <c r="H27" s="44">
        <v>46.8</v>
      </c>
      <c r="I27" s="211">
        <v>50.1</v>
      </c>
      <c r="J27" s="67">
        <v>61.65</v>
      </c>
      <c r="K27" s="45" t="s">
        <v>656</v>
      </c>
      <c r="L27" s="54" t="s">
        <v>723</v>
      </c>
      <c r="M27" s="252" t="s">
        <v>292</v>
      </c>
      <c r="P27" s="76" t="s">
        <v>291</v>
      </c>
      <c r="Q27" s="51" t="s">
        <v>292</v>
      </c>
    </row>
    <row r="28" spans="1:17" ht="201.75" customHeight="1" x14ac:dyDescent="0.25">
      <c r="A28" s="43" t="s">
        <v>12</v>
      </c>
      <c r="B28" s="43" t="s">
        <v>74</v>
      </c>
      <c r="C28" s="78">
        <v>14</v>
      </c>
      <c r="D28" s="90" t="s">
        <v>601</v>
      </c>
      <c r="E28" s="47" t="s">
        <v>230</v>
      </c>
      <c r="F28" s="44"/>
      <c r="G28" s="44"/>
      <c r="H28" s="97">
        <v>44</v>
      </c>
      <c r="I28" s="211">
        <v>38.5</v>
      </c>
      <c r="J28" s="67">
        <v>38.5</v>
      </c>
      <c r="K28" s="45" t="s">
        <v>650</v>
      </c>
      <c r="L28" s="335" t="s">
        <v>730</v>
      </c>
      <c r="M28" s="252"/>
      <c r="Q28" s="51"/>
    </row>
    <row r="29" spans="1:17" ht="85.5" customHeight="1" x14ac:dyDescent="0.25">
      <c r="A29" s="43" t="s">
        <v>12</v>
      </c>
      <c r="B29" s="43" t="s">
        <v>74</v>
      </c>
      <c r="C29" s="78">
        <v>15</v>
      </c>
      <c r="D29" s="90" t="s">
        <v>602</v>
      </c>
      <c r="E29" s="91" t="s">
        <v>603</v>
      </c>
      <c r="F29" s="44"/>
      <c r="G29" s="44"/>
      <c r="H29" s="44">
        <v>46089</v>
      </c>
      <c r="I29" s="253">
        <v>15469</v>
      </c>
      <c r="J29" s="255">
        <v>34818</v>
      </c>
      <c r="K29" s="45" t="s">
        <v>734</v>
      </c>
      <c r="L29" s="335" t="s">
        <v>723</v>
      </c>
      <c r="M29" s="252"/>
      <c r="Q29" s="51"/>
    </row>
    <row r="30" spans="1:17" x14ac:dyDescent="0.25">
      <c r="A30" s="488" t="s">
        <v>240</v>
      </c>
      <c r="B30" s="488"/>
      <c r="C30" s="488"/>
      <c r="D30" s="488"/>
      <c r="E30" s="488"/>
      <c r="F30" s="488"/>
      <c r="G30" s="488"/>
      <c r="H30" s="488"/>
      <c r="I30" s="488"/>
      <c r="J30" s="488"/>
      <c r="K30" s="488"/>
      <c r="L30" s="488"/>
    </row>
    <row r="31" spans="1:17" ht="59.25" customHeight="1" x14ac:dyDescent="0.25">
      <c r="A31" s="43" t="s">
        <v>12</v>
      </c>
      <c r="B31" s="43" t="s">
        <v>100</v>
      </c>
      <c r="C31" s="44">
        <v>1</v>
      </c>
      <c r="D31" s="256" t="s">
        <v>241</v>
      </c>
      <c r="E31" s="96" t="s">
        <v>242</v>
      </c>
      <c r="F31" s="44">
        <v>22.37</v>
      </c>
      <c r="G31" s="44">
        <v>22.39</v>
      </c>
      <c r="H31" s="44">
        <v>22</v>
      </c>
      <c r="I31" s="44">
        <v>22</v>
      </c>
      <c r="J31" s="44">
        <v>22</v>
      </c>
      <c r="K31" s="45" t="s">
        <v>657</v>
      </c>
      <c r="L31" s="335" t="s">
        <v>723</v>
      </c>
      <c r="M31" s="76" t="s">
        <v>292</v>
      </c>
      <c r="P31" s="76" t="s">
        <v>292</v>
      </c>
      <c r="Q31" s="33" t="s">
        <v>292</v>
      </c>
    </row>
    <row r="32" spans="1:17" ht="45" x14ac:dyDescent="0.25">
      <c r="A32" s="43" t="s">
        <v>12</v>
      </c>
      <c r="B32" s="43" t="s">
        <v>100</v>
      </c>
      <c r="C32" s="44">
        <v>2</v>
      </c>
      <c r="D32" s="101" t="s">
        <v>243</v>
      </c>
      <c r="E32" s="96" t="s">
        <v>230</v>
      </c>
      <c r="F32" s="97">
        <v>68</v>
      </c>
      <c r="G32" s="97">
        <v>64</v>
      </c>
      <c r="H32" s="97">
        <v>60</v>
      </c>
      <c r="I32" s="97">
        <v>60</v>
      </c>
      <c r="J32" s="100">
        <v>60</v>
      </c>
      <c r="K32" s="45" t="s">
        <v>650</v>
      </c>
      <c r="L32" s="335" t="s">
        <v>723</v>
      </c>
      <c r="M32" s="76" t="s">
        <v>292</v>
      </c>
      <c r="P32" s="76" t="s">
        <v>292</v>
      </c>
      <c r="Q32" s="33" t="s">
        <v>292</v>
      </c>
    </row>
    <row r="33" spans="1:17" ht="135" x14ac:dyDescent="0.25">
      <c r="A33" s="43" t="s">
        <v>12</v>
      </c>
      <c r="B33" s="43" t="s">
        <v>100</v>
      </c>
      <c r="C33" s="44">
        <v>3</v>
      </c>
      <c r="D33" s="46" t="s">
        <v>244</v>
      </c>
      <c r="E33" s="96" t="s">
        <v>230</v>
      </c>
      <c r="F33" s="97">
        <v>0</v>
      </c>
      <c r="G33" s="97">
        <v>0</v>
      </c>
      <c r="H33" s="194">
        <v>0</v>
      </c>
      <c r="I33" s="194">
        <v>0</v>
      </c>
      <c r="J33" s="194">
        <v>0</v>
      </c>
      <c r="K33" s="94" t="s">
        <v>650</v>
      </c>
      <c r="L33" s="335" t="s">
        <v>723</v>
      </c>
      <c r="M33" s="76" t="s">
        <v>292</v>
      </c>
      <c r="P33" s="76" t="s">
        <v>292</v>
      </c>
      <c r="Q33" s="33" t="s">
        <v>292</v>
      </c>
    </row>
    <row r="34" spans="1:17" ht="75" x14ac:dyDescent="0.25">
      <c r="A34" s="43" t="s">
        <v>12</v>
      </c>
      <c r="B34" s="43" t="s">
        <v>100</v>
      </c>
      <c r="C34" s="44">
        <v>4</v>
      </c>
      <c r="D34" s="46" t="s">
        <v>245</v>
      </c>
      <c r="E34" s="96" t="s">
        <v>246</v>
      </c>
      <c r="F34" s="97"/>
      <c r="G34" s="97"/>
      <c r="H34" s="97">
        <v>20</v>
      </c>
      <c r="I34" s="97">
        <v>40</v>
      </c>
      <c r="J34" s="97">
        <v>40</v>
      </c>
      <c r="K34" s="45" t="s">
        <v>657</v>
      </c>
      <c r="L34" s="335" t="s">
        <v>723</v>
      </c>
      <c r="M34" s="76" t="s">
        <v>292</v>
      </c>
      <c r="P34" s="76" t="s">
        <v>291</v>
      </c>
      <c r="Q34" s="33" t="s">
        <v>292</v>
      </c>
    </row>
    <row r="35" spans="1:17" ht="105" x14ac:dyDescent="0.25">
      <c r="A35" s="43" t="s">
        <v>12</v>
      </c>
      <c r="B35" s="43" t="s">
        <v>100</v>
      </c>
      <c r="C35" s="44">
        <v>5</v>
      </c>
      <c r="D35" s="46" t="s">
        <v>247</v>
      </c>
      <c r="E35" s="96" t="s">
        <v>230</v>
      </c>
      <c r="F35" s="97"/>
      <c r="G35" s="97"/>
      <c r="H35" s="195">
        <v>0.5</v>
      </c>
      <c r="I35" s="195">
        <v>0.55000000000000004</v>
      </c>
      <c r="J35" s="67">
        <v>0.91</v>
      </c>
      <c r="K35" s="45" t="s">
        <v>722</v>
      </c>
      <c r="L35" s="335" t="s">
        <v>723</v>
      </c>
      <c r="M35" s="76" t="s">
        <v>291</v>
      </c>
      <c r="P35" s="76" t="s">
        <v>292</v>
      </c>
      <c r="Q35" s="33" t="s">
        <v>292</v>
      </c>
    </row>
    <row r="36" spans="1:17" ht="75" customHeight="1" x14ac:dyDescent="0.25">
      <c r="A36" s="43" t="s">
        <v>12</v>
      </c>
      <c r="B36" s="43" t="s">
        <v>100</v>
      </c>
      <c r="C36" s="44">
        <v>6</v>
      </c>
      <c r="D36" s="46" t="s">
        <v>248</v>
      </c>
      <c r="E36" s="96" t="s">
        <v>230</v>
      </c>
      <c r="F36" s="97"/>
      <c r="G36" s="97"/>
      <c r="H36" s="195">
        <v>70</v>
      </c>
      <c r="I36" s="97">
        <v>82.4</v>
      </c>
      <c r="J36" s="67">
        <v>83.8</v>
      </c>
      <c r="K36" s="45" t="s">
        <v>658</v>
      </c>
      <c r="L36" s="335" t="s">
        <v>723</v>
      </c>
      <c r="M36" s="76" t="s">
        <v>292</v>
      </c>
      <c r="P36" s="76" t="s">
        <v>292</v>
      </c>
      <c r="Q36" s="33" t="s">
        <v>292</v>
      </c>
    </row>
    <row r="37" spans="1:17" x14ac:dyDescent="0.25">
      <c r="A37" s="495" t="s">
        <v>249</v>
      </c>
      <c r="B37" s="495"/>
      <c r="C37" s="495"/>
      <c r="D37" s="495"/>
      <c r="E37" s="495"/>
      <c r="F37" s="495"/>
      <c r="G37" s="495"/>
      <c r="H37" s="495"/>
      <c r="I37" s="495"/>
      <c r="J37" s="495"/>
      <c r="K37" s="495"/>
      <c r="L37" s="495"/>
    </row>
    <row r="38" spans="1:17" ht="60" x14ac:dyDescent="0.25">
      <c r="A38" s="43" t="s">
        <v>12</v>
      </c>
      <c r="B38" s="43" t="s">
        <v>119</v>
      </c>
      <c r="C38" s="43" t="s">
        <v>13</v>
      </c>
      <c r="D38" s="102" t="s">
        <v>250</v>
      </c>
      <c r="E38" s="96" t="s">
        <v>230</v>
      </c>
      <c r="F38" s="97"/>
      <c r="G38" s="97"/>
      <c r="H38" s="98">
        <v>100</v>
      </c>
      <c r="I38" s="98">
        <v>100</v>
      </c>
      <c r="J38" s="98">
        <v>100</v>
      </c>
      <c r="K38" s="45" t="s">
        <v>650</v>
      </c>
      <c r="L38" s="335" t="s">
        <v>723</v>
      </c>
      <c r="M38" s="76" t="s">
        <v>292</v>
      </c>
      <c r="P38" s="76" t="s">
        <v>292</v>
      </c>
      <c r="Q38" s="33" t="s">
        <v>292</v>
      </c>
    </row>
    <row r="39" spans="1:17" ht="30" x14ac:dyDescent="0.25">
      <c r="A39" s="43" t="s">
        <v>12</v>
      </c>
      <c r="B39" s="43" t="s">
        <v>28</v>
      </c>
      <c r="C39" s="44">
        <v>2</v>
      </c>
      <c r="D39" s="46" t="s">
        <v>251</v>
      </c>
      <c r="E39" s="96" t="s">
        <v>230</v>
      </c>
      <c r="F39" s="97"/>
      <c r="G39" s="97"/>
      <c r="H39" s="98">
        <v>90</v>
      </c>
      <c r="I39" s="98" t="s">
        <v>252</v>
      </c>
      <c r="J39" s="94"/>
      <c r="K39" s="45"/>
      <c r="L39" s="335" t="s">
        <v>723</v>
      </c>
      <c r="M39" s="76" t="s">
        <v>292</v>
      </c>
      <c r="P39" s="76" t="s">
        <v>292</v>
      </c>
      <c r="Q39" s="33" t="s">
        <v>292</v>
      </c>
    </row>
    <row r="40" spans="1:17" x14ac:dyDescent="0.25">
      <c r="A40" s="68"/>
      <c r="B40" s="68"/>
      <c r="C40" s="69"/>
      <c r="D40" s="70"/>
      <c r="E40" s="71"/>
      <c r="F40" s="72"/>
      <c r="G40" s="72"/>
      <c r="H40" s="73"/>
      <c r="I40" s="73"/>
      <c r="J40" s="73"/>
      <c r="K40" s="74"/>
      <c r="L40" s="75"/>
    </row>
    <row r="41" spans="1:17" s="48" customFormat="1" x14ac:dyDescent="0.25">
      <c r="A41" s="496" t="s">
        <v>253</v>
      </c>
      <c r="B41" s="496"/>
      <c r="C41" s="496"/>
      <c r="D41" s="496"/>
      <c r="E41" s="496"/>
      <c r="F41" s="496"/>
      <c r="G41" s="496"/>
      <c r="H41" s="496"/>
      <c r="I41" s="496"/>
      <c r="J41" s="496"/>
      <c r="K41" s="496"/>
      <c r="L41" s="496"/>
      <c r="Q41" s="34"/>
    </row>
  </sheetData>
  <autoFilter ref="A10:Q39"/>
  <mergeCells count="20">
    <mergeCell ref="A22:L22"/>
    <mergeCell ref="A30:L30"/>
    <mergeCell ref="A37:L37"/>
    <mergeCell ref="A41:L41"/>
    <mergeCell ref="K8:K10"/>
    <mergeCell ref="L8:L10"/>
    <mergeCell ref="I9:I10"/>
    <mergeCell ref="J9:J10"/>
    <mergeCell ref="A11:L11"/>
    <mergeCell ref="A14:L14"/>
    <mergeCell ref="A2:L2"/>
    <mergeCell ref="A3:L3"/>
    <mergeCell ref="A5:L5"/>
    <mergeCell ref="A6:H6"/>
    <mergeCell ref="A8:B9"/>
    <mergeCell ref="C8:C10"/>
    <mergeCell ref="D8:D10"/>
    <mergeCell ref="E8:E10"/>
    <mergeCell ref="H8:H10"/>
    <mergeCell ref="I8:J8"/>
  </mergeCells>
  <pageMargins left="0.70866141732283472" right="0.70866141732283472" top="0.74803149606299213" bottom="0.74803149606299213" header="0.31496062992125984" footer="0.31496062992125984"/>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workbookViewId="0">
      <selection activeCell="I46" sqref="I46:I53"/>
    </sheetView>
  </sheetViews>
  <sheetFormatPr defaultColWidth="8.7109375" defaultRowHeight="12.75" x14ac:dyDescent="0.2"/>
  <cols>
    <col min="1" max="1" width="8.28515625" style="58" customWidth="1"/>
    <col min="2" max="2" width="28.42578125" style="58" customWidth="1"/>
    <col min="3" max="3" width="15.85546875" style="58" customWidth="1"/>
    <col min="4" max="4" width="11" style="58" customWidth="1"/>
    <col min="5" max="5" width="52.28515625" style="58" customWidth="1"/>
    <col min="6" max="16384" width="8.7109375" style="58"/>
  </cols>
  <sheetData>
    <row r="1" spans="1:14" x14ac:dyDescent="0.2">
      <c r="A1" s="505" t="s">
        <v>254</v>
      </c>
      <c r="B1" s="505"/>
      <c r="C1" s="505"/>
      <c r="D1" s="505"/>
      <c r="E1" s="505"/>
      <c r="K1" s="60"/>
    </row>
    <row r="2" spans="1:14" x14ac:dyDescent="0.2">
      <c r="A2" s="506" t="s">
        <v>643</v>
      </c>
      <c r="B2" s="506"/>
      <c r="C2" s="506"/>
      <c r="D2" s="506"/>
      <c r="E2" s="506"/>
      <c r="F2" s="60"/>
      <c r="G2" s="60"/>
      <c r="H2" s="60"/>
      <c r="I2" s="60"/>
      <c r="J2" s="60"/>
      <c r="K2" s="60"/>
      <c r="L2" s="60"/>
      <c r="M2" s="60"/>
    </row>
    <row r="3" spans="1:14" x14ac:dyDescent="0.2">
      <c r="A3" s="507" t="s">
        <v>196</v>
      </c>
      <c r="B3" s="507"/>
      <c r="C3" s="507"/>
      <c r="D3" s="507"/>
      <c r="E3" s="507"/>
      <c r="F3" s="60"/>
      <c r="G3" s="60"/>
      <c r="H3" s="60"/>
      <c r="I3" s="60"/>
      <c r="J3" s="60"/>
      <c r="K3" s="60"/>
      <c r="L3" s="60"/>
      <c r="M3" s="60"/>
      <c r="N3" s="60"/>
    </row>
    <row r="4" spans="1:14" x14ac:dyDescent="0.2">
      <c r="A4" s="508" t="s">
        <v>255</v>
      </c>
      <c r="B4" s="508"/>
      <c r="C4" s="508"/>
      <c r="D4" s="508"/>
      <c r="E4" s="508"/>
      <c r="F4" s="60"/>
      <c r="G4" s="60"/>
      <c r="H4" s="60"/>
      <c r="I4" s="60"/>
      <c r="J4" s="60"/>
      <c r="K4" s="60"/>
      <c r="L4" s="60"/>
      <c r="M4" s="60"/>
      <c r="N4" s="60"/>
    </row>
    <row r="5" spans="1:14" x14ac:dyDescent="0.2">
      <c r="A5" s="59"/>
    </row>
    <row r="6" spans="1:14" ht="25.5" x14ac:dyDescent="0.2">
      <c r="A6" s="61" t="s">
        <v>256</v>
      </c>
      <c r="B6" s="61" t="s">
        <v>257</v>
      </c>
      <c r="C6" s="61" t="s">
        <v>258</v>
      </c>
      <c r="D6" s="61" t="s">
        <v>259</v>
      </c>
      <c r="E6" s="61" t="s">
        <v>260</v>
      </c>
    </row>
    <row r="7" spans="1:14" ht="54" customHeight="1" x14ac:dyDescent="0.2">
      <c r="A7" s="63">
        <v>1</v>
      </c>
      <c r="B7" s="62" t="s">
        <v>277</v>
      </c>
      <c r="C7" s="66">
        <v>44958</v>
      </c>
      <c r="D7" s="63">
        <v>51</v>
      </c>
      <c r="E7" s="110" t="s">
        <v>644</v>
      </c>
    </row>
    <row r="8" spans="1:14" ht="81.75" customHeight="1" x14ac:dyDescent="0.2">
      <c r="A8" s="61">
        <v>2</v>
      </c>
      <c r="B8" s="62" t="s">
        <v>277</v>
      </c>
      <c r="C8" s="65">
        <v>45044</v>
      </c>
      <c r="D8" s="61">
        <v>278</v>
      </c>
      <c r="E8" s="109" t="s">
        <v>645</v>
      </c>
    </row>
    <row r="9" spans="1:14" ht="114.75" x14ac:dyDescent="0.2">
      <c r="A9" s="334">
        <v>3</v>
      </c>
      <c r="B9" s="62" t="s">
        <v>277</v>
      </c>
      <c r="C9" s="65">
        <v>45230</v>
      </c>
      <c r="D9" s="61">
        <v>712</v>
      </c>
      <c r="E9" s="109" t="s">
        <v>645</v>
      </c>
    </row>
  </sheetData>
  <mergeCells count="4">
    <mergeCell ref="A1:E1"/>
    <mergeCell ref="A2:E2"/>
    <mergeCell ref="A3:E3"/>
    <mergeCell ref="A4:E4"/>
  </mergeCells>
  <pageMargins left="0.32" right="0.23622047244094491" top="0.3937007874015748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51"/>
  <sheetViews>
    <sheetView topLeftCell="A25" workbookViewId="0">
      <selection activeCell="A25" sqref="A1:XFD1048576"/>
    </sheetView>
  </sheetViews>
  <sheetFormatPr defaultRowHeight="15" x14ac:dyDescent="0.25"/>
  <cols>
    <col min="1" max="1" width="7" customWidth="1"/>
    <col min="2" max="2" width="11.85546875" style="212" customWidth="1"/>
    <col min="10" max="10" width="11" customWidth="1"/>
    <col min="11" max="11" width="12.42578125" customWidth="1"/>
    <col min="17" max="17" width="11" customWidth="1"/>
  </cols>
  <sheetData>
    <row r="3" spans="2:9" x14ac:dyDescent="0.25">
      <c r="I3" s="213"/>
    </row>
    <row r="5" spans="2:9" x14ac:dyDescent="0.25">
      <c r="B5" s="214"/>
    </row>
    <row r="6" spans="2:9" x14ac:dyDescent="0.25">
      <c r="B6" s="214"/>
      <c r="G6" s="213"/>
    </row>
    <row r="7" spans="2:9" x14ac:dyDescent="0.25">
      <c r="B7" s="214"/>
      <c r="G7" s="213"/>
    </row>
    <row r="8" spans="2:9" x14ac:dyDescent="0.25">
      <c r="B8" s="214"/>
    </row>
    <row r="9" spans="2:9" x14ac:dyDescent="0.25">
      <c r="B9" s="215"/>
      <c r="C9" s="216"/>
    </row>
    <row r="10" spans="2:9" x14ac:dyDescent="0.25">
      <c r="B10" s="215"/>
      <c r="C10" s="216"/>
    </row>
    <row r="11" spans="2:9" x14ac:dyDescent="0.25">
      <c r="B11" s="215"/>
      <c r="C11" s="216"/>
    </row>
    <row r="12" spans="2:9" x14ac:dyDescent="0.25">
      <c r="F12" s="340"/>
      <c r="G12" s="213"/>
    </row>
    <row r="17" spans="2:9" x14ac:dyDescent="0.25">
      <c r="B17" s="214"/>
    </row>
    <row r="18" spans="2:9" x14ac:dyDescent="0.25">
      <c r="B18" s="214"/>
    </row>
    <row r="19" spans="2:9" x14ac:dyDescent="0.25">
      <c r="B19" s="214"/>
    </row>
    <row r="20" spans="2:9" x14ac:dyDescent="0.25">
      <c r="B20" s="214"/>
    </row>
    <row r="21" spans="2:9" x14ac:dyDescent="0.25">
      <c r="B21" s="214"/>
    </row>
    <row r="22" spans="2:9" x14ac:dyDescent="0.25">
      <c r="B22" s="214"/>
    </row>
    <row r="23" spans="2:9" x14ac:dyDescent="0.25">
      <c r="B23" s="214"/>
    </row>
    <row r="24" spans="2:9" x14ac:dyDescent="0.25">
      <c r="B24" s="214"/>
      <c r="D24" s="217"/>
    </row>
    <row r="25" spans="2:9" x14ac:dyDescent="0.25">
      <c r="B25" s="214"/>
      <c r="D25" s="217"/>
    </row>
    <row r="26" spans="2:9" x14ac:dyDescent="0.25">
      <c r="B26" s="214"/>
      <c r="D26" s="217"/>
    </row>
    <row r="28" spans="2:9" x14ac:dyDescent="0.25">
      <c r="I28" s="218"/>
    </row>
    <row r="34" spans="2:12" s="221" customFormat="1" ht="34.5" customHeight="1" x14ac:dyDescent="0.25">
      <c r="B34" s="219"/>
      <c r="C34" s="510"/>
      <c r="D34" s="510"/>
      <c r="E34" s="510"/>
      <c r="F34" s="510"/>
      <c r="G34" s="510"/>
      <c r="H34" s="510"/>
      <c r="I34" s="510"/>
      <c r="J34" s="510"/>
      <c r="K34" s="220"/>
    </row>
    <row r="35" spans="2:12" s="221" customFormat="1" ht="26.25" customHeight="1" x14ac:dyDescent="0.25">
      <c r="B35" s="219"/>
      <c r="C35" s="222"/>
      <c r="D35" s="222"/>
      <c r="E35" s="222"/>
      <c r="F35" s="222"/>
      <c r="G35" s="222"/>
      <c r="H35" s="222"/>
      <c r="I35" s="222"/>
      <c r="J35" s="222"/>
    </row>
    <row r="36" spans="2:12" s="221" customFormat="1" ht="26.25" customHeight="1" x14ac:dyDescent="0.25">
      <c r="B36" s="219"/>
      <c r="C36" s="510"/>
      <c r="D36" s="510"/>
      <c r="E36" s="510"/>
      <c r="F36" s="510"/>
      <c r="G36" s="510"/>
      <c r="H36" s="510"/>
      <c r="I36" s="510"/>
      <c r="J36" s="510"/>
      <c r="K36" s="220"/>
    </row>
    <row r="37" spans="2:12" s="221" customFormat="1" ht="26.25" customHeight="1" x14ac:dyDescent="0.25">
      <c r="B37" s="219"/>
      <c r="C37" s="222"/>
      <c r="D37" s="222"/>
      <c r="E37" s="222"/>
      <c r="F37" s="222"/>
      <c r="G37" s="222"/>
      <c r="H37" s="222"/>
      <c r="I37" s="222"/>
      <c r="J37" s="222"/>
    </row>
    <row r="38" spans="2:12" s="221" customFormat="1" ht="26.25" customHeight="1" x14ac:dyDescent="0.25">
      <c r="B38" s="219"/>
      <c r="C38" s="510"/>
      <c r="D38" s="510"/>
      <c r="E38" s="510"/>
      <c r="F38" s="510"/>
      <c r="G38" s="510"/>
      <c r="H38" s="510"/>
      <c r="I38" s="510"/>
      <c r="J38" s="510"/>
    </row>
    <row r="39" spans="2:12" s="221" customFormat="1" ht="26.25" customHeight="1" x14ac:dyDescent="0.25">
      <c r="B39" s="219"/>
      <c r="C39" s="510"/>
      <c r="D39" s="510"/>
      <c r="E39" s="510"/>
      <c r="F39" s="510"/>
      <c r="G39" s="510"/>
      <c r="H39" s="510"/>
      <c r="I39" s="510"/>
      <c r="J39" s="510"/>
    </row>
    <row r="40" spans="2:12" x14ac:dyDescent="0.25">
      <c r="B40" s="223"/>
      <c r="C40" s="224"/>
      <c r="D40" s="224"/>
      <c r="E40" s="224"/>
      <c r="F40" s="224"/>
      <c r="G40" s="224"/>
      <c r="H40" s="224"/>
      <c r="I40" s="224"/>
      <c r="J40" s="224"/>
    </row>
    <row r="41" spans="2:12" ht="31.5" customHeight="1" x14ac:dyDescent="0.25">
      <c r="B41" s="225"/>
      <c r="C41" s="510"/>
      <c r="D41" s="510"/>
      <c r="E41" s="510"/>
      <c r="F41" s="510"/>
      <c r="G41" s="510"/>
      <c r="H41" s="510"/>
      <c r="I41" s="510"/>
      <c r="J41" s="510"/>
      <c r="K41" s="510"/>
      <c r="L41" s="510"/>
    </row>
    <row r="44" spans="2:12" x14ac:dyDescent="0.25">
      <c r="B44" s="509"/>
      <c r="C44" s="509"/>
      <c r="D44" s="509"/>
      <c r="E44" s="509"/>
      <c r="F44" s="509"/>
      <c r="G44" s="509"/>
      <c r="H44" s="509"/>
      <c r="I44" s="509"/>
      <c r="K44" s="226"/>
    </row>
    <row r="45" spans="2:12" x14ac:dyDescent="0.25">
      <c r="B45" s="509"/>
      <c r="C45" s="509"/>
      <c r="D45" s="509"/>
      <c r="E45" s="509"/>
      <c r="F45" s="509"/>
      <c r="G45" s="509"/>
      <c r="H45" s="509"/>
      <c r="I45" s="509"/>
      <c r="K45" s="226"/>
    </row>
    <row r="48" spans="2:12" x14ac:dyDescent="0.25">
      <c r="L48" s="227"/>
    </row>
    <row r="51" spans="12:12" ht="15.75" x14ac:dyDescent="0.25">
      <c r="L51" s="228"/>
    </row>
  </sheetData>
  <mergeCells count="7">
    <mergeCell ref="B45:I45"/>
    <mergeCell ref="C34:J34"/>
    <mergeCell ref="C36:J36"/>
    <mergeCell ref="C38:J38"/>
    <mergeCell ref="C39:J39"/>
    <mergeCell ref="C41:L41"/>
    <mergeCell ref="B44:I44"/>
  </mergeCell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Форма 1 расходы </vt:lpstr>
      <vt:lpstr>Форма 2 источники</vt:lpstr>
      <vt:lpstr>Форма 3 мероприятия</vt:lpstr>
      <vt:lpstr>Форма 4  госзадание</vt:lpstr>
      <vt:lpstr> Форма 5 целевые показ (2)</vt:lpstr>
      <vt:lpstr>форма 6</vt:lpstr>
      <vt:lpstr>РАСЧЕТ</vt:lpstr>
      <vt:lpstr>'Форма 1 расходы '!Заголовки_для_печати</vt:lpstr>
      <vt:lpstr>'Форма 2 источники'!Заголовки_для_печати</vt:lpstr>
      <vt:lpstr>'Форма 3 мероприятия'!Заголовки_для_печати</vt:lpstr>
      <vt:lpstr>'Форма 4  госзадание'!Заголовки_для_печати</vt:lpstr>
      <vt:lpstr>' Форма 5 целевые показ (2)'!Область_печати</vt:lpstr>
      <vt:lpstr>РАСЧЕТ!Область_печати</vt:lpstr>
      <vt:lpstr>'Форма 1 расходы '!Область_печати</vt:lpstr>
      <vt:lpstr>'Форма 2 источники'!Область_печати</vt:lpstr>
      <vt:lpstr>'Форма 3 мероприятия'!Область_печати</vt:lpstr>
      <vt:lpstr>'Форма 4  госзадание'!Область_печати</vt:lpstr>
      <vt:lpstr>'форма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Закирова Марьям Рубеловна</cp:lastModifiedBy>
  <cp:lastPrinted>2024-03-27T07:37:00Z</cp:lastPrinted>
  <dcterms:created xsi:type="dcterms:W3CDTF">2018-03-01T12:26:16Z</dcterms:created>
  <dcterms:modified xsi:type="dcterms:W3CDTF">2024-03-27T10:13:01Z</dcterms:modified>
</cp:coreProperties>
</file>